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f5dbca55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 Executivo" sheetId="1" r:id="R833ed836bf3a4958"/>
    <x:sheet xmlns:r="http://schemas.openxmlformats.org/officeDocument/2006/relationships" name="Volumetria Sugerida" sheetId="2" r:id="R75c123c53bfe4962"/>
    <x:sheet xmlns:r="http://schemas.openxmlformats.org/officeDocument/2006/relationships" name="Sazonalidade 2025" sheetId="3" r:id="R53ff85f17e6247ab"/>
    <x:sheet xmlns:r="http://schemas.openxmlformats.org/officeDocument/2006/relationships" name="K Regional" sheetId="4" r:id="Rd1a0f29b3b3b40e7"/>
    <x:sheet xmlns:r="http://schemas.openxmlformats.org/officeDocument/2006/relationships" name="Serviços sem Linha" sheetId="5" r:id="Rce60886d8e674d12"/>
    <x:sheet xmlns:r="http://schemas.openxmlformats.org/officeDocument/2006/relationships" name="Disponib e Perdas" sheetId="6" r:id="R61d5a957fbf2420b"/>
    <x:sheet xmlns:r="http://schemas.openxmlformats.org/officeDocument/2006/relationships" name="Material de Postes" sheetId="7" r:id="Rc58d28eadbdf4812"/>
    <x:sheet xmlns:r="http://schemas.openxmlformats.org/officeDocument/2006/relationships" name="De Para e Fontes" sheetId="8" r:id="Rc4df23fb656f4e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&quot;R$&quot; #,##0.00;[Red](&quot;R$&quot; #,##0.00);-"/>
    <x:numFmt numFmtId="201" formatCode="0.000x"/>
    <x:numFmt numFmtId="202" formatCode="0.0%;[Red](0.0%);-"/>
    <x:numFmt numFmtId="203" formatCode="#,##0;[Red](#,##0);-"/>
    <x:numFmt numFmtId="204" formatCode="&quot;R$&quot; #,##0;[Red](&quot;R$&quot; #,##0);-"/>
    <x:numFmt numFmtId="205" formatCode="#,##0.00;[Red](#,##0.00);-"/>
    <x:numFmt numFmtId="206" formatCode="0.00%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6C7975"/>
      <x:name val="Carlito"/>
    </x:font>
    <x:font>
      <x:b/>
      <x:sz val="9"/>
      <x:color rgb="FFFFFFFF"/>
      <x:name val="Carlito"/>
    </x:font>
    <x:font>
      <x:sz val="9"/>
      <x:color rgb="FF293136"/>
      <x:name val="Carlito"/>
    </x:font>
    <x:font>
      <x:b/>
      <x:sz val="10"/>
      <x:color rgb="FF006F5B"/>
      <x:name val="Carlito"/>
    </x:font>
    <x:font>
      <x:b/>
      <x:sz val="12"/>
      <x:color rgb="FF087D96"/>
      <x:name val="Carlito"/>
    </x:font>
    <x:font>
      <x:b/>
      <x:sz val="10"/>
      <x:color rgb="FF087D96"/>
      <x:name val="Carlito"/>
    </x:font>
    <x:font>
      <x:b/>
      <x:sz val="11"/>
      <x:color rgb="FF006F5B"/>
      <x:name val="Carlito"/>
    </x:font>
    <x:font>
      <x:b/>
      <x:sz val="10"/>
      <x:color rgb="FFB77912"/>
      <x:name val="Carlito"/>
    </x:font>
    <x:font>
      <x:b/>
      <x:sz val="9"/>
      <x:color rgb="FF45534F"/>
      <x:name val="Carlito"/>
    </x:font>
    <x:font>
      <x:b/>
      <x:sz val="10"/>
      <x:color rgb="FF45534F"/>
      <x:name val="Carlito"/>
    </x:font>
    <x:font>
      <x:b/>
      <x:sz val="9"/>
      <x:color rgb="FF006F5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93136"/>
      </x:patternFill>
    </x:fill>
    <x:fill>
      <x:patternFill patternType="solid">
        <x:fgColor rgb="FFF5F8F6"/>
      </x:patternFill>
    </x:fill>
    <x:fill>
      <x:patternFill patternType="solid">
        <x:fgColor rgb="FF45534F"/>
      </x:patternFill>
    </x:fill>
    <x:fill>
      <x:patternFill patternType="solid">
        <x:fgColor rgb="FFE7F7F1"/>
      </x:patternFill>
    </x:fill>
    <x:fill>
      <x:patternFill patternType="solid">
        <x:fgColor rgb="FFE8F5F7"/>
      </x:patternFill>
    </x:fill>
    <x:fill>
      <x:patternFill patternType="solid">
        <x:fgColor rgb="FFFFF4DF"/>
      </x:patternFill>
    </x:fill>
    <x:fill>
      <x:patternFill patternType="solid">
        <x:fgColor rgb="FFFFF0EB"/>
      </x:patternFill>
    </x:fill>
  </x:fills>
  <x:borders count="18">
    <x:border/>
    <x:border>
      <x:left style="thin">
        <x:color rgb="FFDCE4E1"/>
      </x:left>
      <x:top style="thin">
        <x:color rgb="FFDCE4E1"/>
      </x:top>
      <x:bottom style="thin">
        <x:color rgb="FFDCE4E1"/>
      </x:bottom>
    </x:border>
    <x:border>
      <x:top style="thin">
        <x:color rgb="FFDCE4E1"/>
      </x:top>
      <x:bottom style="thin">
        <x:color rgb="FFDCE4E1"/>
      </x:bottom>
    </x:border>
    <x:border>
      <x:right style="thin">
        <x:color rgb="FFDCE4E1"/>
      </x:right>
      <x:top style="thin">
        <x:color rgb="FFDCE4E1"/>
      </x:top>
      <x:bottom style="thin">
        <x:color rgb="FFDCE4E1"/>
      </x:bottom>
    </x:border>
    <x:border>
      <x:left style="thin">
        <x:color rgb="FFBDCBC6"/>
      </x:left>
      <x:top style="thin">
        <x:color rgb="FFBDCBC6"/>
      </x:top>
      <x:bottom style="thin">
        <x:color rgb="FFBDCBC6"/>
      </x:bottom>
    </x:border>
    <x:border>
      <x:top style="thin">
        <x:color rgb="FFBDCBC6"/>
      </x:top>
      <x:bottom style="thin">
        <x:color rgb="FFBDCBC6"/>
      </x:bottom>
    </x:border>
    <x:border>
      <x:right style="thin">
        <x:color rgb="FFBDCBC6"/>
      </x:right>
      <x:top style="thin">
        <x:color rgb="FFBDCBC6"/>
      </x:top>
      <x:bottom style="thin">
        <x:color rgb="FFBDCBC6"/>
      </x:bottom>
    </x:border>
    <x:border>
      <x:bottom style="thin">
        <x:color rgb="FFDCE4E1"/>
      </x:bottom>
    </x:border>
    <x:border>
      <x:top style="thin">
        <x:color rgb="FFDCE4E1"/>
      </x:top>
    </x:border>
    <x:border>
      <x:left style="thin">
        <x:color rgb="FF087D96"/>
      </x:left>
      <x:right style="thin">
        <x:color rgb="FF087D96"/>
      </x:right>
      <x:top style="thin">
        <x:color rgb="FF087D96"/>
      </x:top>
      <x:bottom style="thin">
        <x:color rgb="FF087D96"/>
      </x:bottom>
    </x:border>
    <x:border>
      <x:left style="thin">
        <x:color rgb="FF009B73"/>
      </x:left>
      <x:top style="thin">
        <x:color rgb="FF009B73"/>
      </x:top>
    </x:border>
    <x:border>
      <x:top style="thin">
        <x:color rgb="FF009B73"/>
      </x:top>
    </x:border>
    <x:border>
      <x:right style="thin">
        <x:color rgb="FF009B73"/>
      </x:right>
      <x:top style="thin">
        <x:color rgb="FF009B73"/>
      </x:top>
    </x:border>
    <x:border>
      <x:left style="thin">
        <x:color rgb="FF009B73"/>
      </x:left>
    </x:border>
    <x:border>
      <x:right style="thin">
        <x:color rgb="FF009B73"/>
      </x:right>
    </x:border>
    <x:border>
      <x:left style="thin">
        <x:color rgb="FF009B73"/>
      </x:left>
      <x:bottom style="thin">
        <x:color rgb="FF009B73"/>
      </x:bottom>
    </x:border>
    <x:border>
      <x:bottom style="thin">
        <x:color rgb="FF009B73"/>
      </x:bottom>
    </x:border>
    <x:border>
      <x:right style="thin">
        <x:color rgb="FF009B73"/>
      </x:right>
      <x:bottom style="thin">
        <x:color rgb="FF009B73"/>
      </x:bottom>
    </x:border>
  </x:borders>
  <x:cellStyleXfs count="1">
    <x:xf numFmtId="0" fontId="0" fillId="0" borderId="0"/>
  </x:cellStyleXfs>
  <x:cellXfs count="19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7" xfId="0" applyNumberFormat="1" applyFont="1" applyFill="1" applyBorder="1"/>
    <x:xf numFmtId="0" fontId="4" fillId="0" borderId="2" xfId="0" applyNumberFormat="1" applyFont="1" applyFill="1" applyBorder="1"/>
    <x:xf numFmtId="0" fontId="4" fillId="0" borderId="8" xfId="0" applyNumberFormat="1" applyFont="1" applyFill="1" applyBorder="1"/>
    <x:xf numFmtId="0" fontId="4" fillId="0" borderId="7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200" fontId="4" fillId="0" borderId="7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0" borderId="8" xfId="0" applyNumberFormat="1" applyFont="1" applyFill="1" applyBorder="1" applyAlignment="1">
      <x:alignment vertical="center"/>
    </x:xf>
    <x:xf numFmtId="201" fontId="4" fillId="0" borderId="7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201" fontId="4" fillId="0" borderId="8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horizontal="center" vertical="center"/>
    </x:xf>
    <x:xf numFmtId="201" fontId="6" fillId="6" borderId="9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4" xfId="0" applyNumberFormat="1" applyFont="1" applyFill="1" applyBorder="1"/>
    <x:xf numFmtId="0" fontId="7" fillId="6" borderId="5" xfId="0" applyNumberFormat="1" applyFont="1" applyFill="1" applyBorder="1"/>
    <x:xf numFmtId="0" fontId="7" fillId="6" borderId="6" xfId="0" applyNumberFormat="1" applyFont="1" applyFill="1" applyBorder="1"/>
    <x:xf numFmtId="0" fontId="7" fillId="6" borderId="4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/>
    </x:xf>
    <x:xf numFmtId="0" fontId="7" fillId="6" borderId="6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/>
    <x:xf numFmtId="0" fontId="8" fillId="5" borderId="10" xfId="0" applyNumberFormat="1" applyFont="1" applyFill="1" applyBorder="1"/>
    <x:xf numFmtId="0" fontId="8" fillId="5" borderId="11" xfId="0" applyNumberFormat="1" applyFont="1" applyFill="1" applyBorder="1"/>
    <x:xf numFmtId="0" fontId="8" fillId="5" borderId="12" xfId="0" applyNumberFormat="1" applyFont="1" applyFill="1" applyBorder="1"/>
    <x:xf numFmtId="0" fontId="8" fillId="5" borderId="13" xfId="0" applyNumberFormat="1" applyFont="1" applyFill="1" applyBorder="1"/>
    <x:xf numFmtId="0" fontId="8" fillId="5" borderId="14" xfId="0" applyNumberFormat="1" applyFont="1" applyFill="1" applyBorder="1"/>
    <x:xf numFmtId="0" fontId="8" fillId="5" borderId="15" xfId="0" applyNumberFormat="1" applyFont="1" applyFill="1" applyBorder="1"/>
    <x:xf numFmtId="0" fontId="8" fillId="5" borderId="16" xfId="0" applyNumberFormat="1" applyFont="1" applyFill="1" applyBorder="1"/>
    <x:xf numFmtId="0" fontId="8" fillId="5" borderId="17" xfId="0" applyNumberFormat="1" applyFont="1" applyFill="1" applyBorder="1"/>
    <x:xf numFmtId="0" fontId="8" fillId="5" borderId="10" xfId="0" applyNumberFormat="1" applyFont="1" applyFill="1" applyBorder="1" applyAlignment="1">
      <x:alignment wrapText="1"/>
    </x:xf>
    <x:xf numFmtId="0" fontId="8" fillId="5" borderId="11" xfId="0" applyNumberFormat="1" applyFont="1" applyFill="1" applyBorder="1" applyAlignment="1">
      <x:alignment wrapText="1"/>
    </x:xf>
    <x:xf numFmtId="0" fontId="8" fillId="5" borderId="12" xfId="0" applyNumberFormat="1" applyFont="1" applyFill="1" applyBorder="1" applyAlignment="1">
      <x:alignment wrapText="1"/>
    </x:xf>
    <x:xf numFmtId="0" fontId="8" fillId="5" borderId="13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5" borderId="14" xfId="0" applyNumberFormat="1" applyFont="1" applyFill="1" applyBorder="1" applyAlignment="1">
      <x:alignment wrapText="1"/>
    </x:xf>
    <x:xf numFmtId="0" fontId="8" fillId="5" borderId="15" xfId="0" applyNumberFormat="1" applyFont="1" applyFill="1" applyBorder="1" applyAlignment="1">
      <x:alignment wrapText="1"/>
    </x:xf>
    <x:xf numFmtId="0" fontId="8" fillId="5" borderId="16" xfId="0" applyNumberFormat="1" applyFont="1" applyFill="1" applyBorder="1" applyAlignment="1">
      <x:alignment wrapText="1"/>
    </x:xf>
    <x:xf numFmtId="0" fontId="8" fillId="5" borderId="17" xfId="0" applyNumberFormat="1" applyFont="1" applyFill="1" applyBorder="1" applyAlignment="1">
      <x:alignment wrapText="1"/>
    </x:xf>
    <x:xf numFmtId="0" fontId="8" fillId="5" borderId="10" xfId="0" applyNumberFormat="1" applyFont="1" applyFill="1" applyBorder="1" applyAlignment="1">
      <x:alignment vertical="center" wrapText="1"/>
    </x:xf>
    <x:xf numFmtId="0" fontId="8" fillId="5" borderId="11" xfId="0" applyNumberFormat="1" applyFont="1" applyFill="1" applyBorder="1" applyAlignment="1">
      <x:alignment vertical="center" wrapText="1"/>
    </x:xf>
    <x:xf numFmtId="0" fontId="8" fillId="5" borderId="12" xfId="0" applyNumberFormat="1" applyFont="1" applyFill="1" applyBorder="1" applyAlignment="1">
      <x:alignment vertical="center" wrapText="1"/>
    </x:xf>
    <x:xf numFmtId="0" fontId="8" fillId="5" borderId="13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4" xfId="0" applyNumberFormat="1" applyFont="1" applyFill="1" applyBorder="1" applyAlignment="1">
      <x:alignment vertical="center" wrapText="1"/>
    </x:xf>
    <x:xf numFmtId="0" fontId="8" fillId="5" borderId="15" xfId="0" applyNumberFormat="1" applyFont="1" applyFill="1" applyBorder="1" applyAlignment="1">
      <x:alignment vertical="center" wrapText="1"/>
    </x:xf>
    <x:xf numFmtId="0" fontId="8" fillId="5" borderId="16" xfId="0" applyNumberFormat="1" applyFont="1" applyFill="1" applyBorder="1" applyAlignment="1">
      <x:alignment vertical="center" wrapText="1"/>
    </x:xf>
    <x:xf numFmtId="0" fontId="8" fillId="5" borderId="17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/>
    <x:xf numFmtId="204" fontId="4" fillId="0" borderId="0" xfId="0" applyNumberFormat="1" applyFont="1" applyFill="1" applyBorder="1"/>
    <x:xf numFmtId="204" fontId="4" fillId="0" borderId="7" xfId="0" applyNumberFormat="1" applyFont="1" applyFill="1" applyBorder="1"/>
    <x:xf numFmtId="204" fontId="4" fillId="0" borderId="2" xfId="0" applyNumberFormat="1" applyFont="1" applyFill="1" applyBorder="1"/>
    <x:xf numFmtId="204" fontId="4" fillId="0" borderId="8" xfId="0" applyNumberFormat="1" applyFont="1" applyFill="1" applyBorder="1"/>
    <x:xf numFmtId="204" fontId="4" fillId="0" borderId="7" xfId="0" applyNumberFormat="1" applyFont="1" applyFill="1" applyBorder="1" applyAlignment="1">
      <x:alignment vertical="center"/>
    </x:xf>
    <x:xf numFmtId="204" fontId="4" fillId="0" borderId="2" xfId="0" applyNumberFormat="1" applyFont="1" applyFill="1" applyBorder="1" applyAlignment="1">
      <x:alignment vertical="center"/>
    </x:xf>
    <x:xf numFmtId="204" fontId="4" fillId="0" borderId="8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4" xfId="0" applyNumberFormat="1" applyFont="1" applyFill="1" applyBorder="1" applyAlignment="1">
      <x:alignment vertical="center"/>
    </x:xf>
    <x:xf numFmtId="0" fontId="9" fillId="7" borderId="5" xfId="0" applyNumberFormat="1" applyFont="1" applyFill="1" applyBorder="1" applyAlignment="1">
      <x:alignment vertical="center"/>
    </x:xf>
    <x:xf numFmtId="0" fontId="9" fillId="7" borderId="6" xfId="0" applyNumberFormat="1" applyFont="1" applyFill="1" applyBorder="1" applyAlignment="1">
      <x:alignment vertical="center"/>
    </x:xf>
    <x:xf numFmtId="203" fontId="4" fillId="0" borderId="7" xfId="0" applyNumberFormat="1" applyFont="1" applyFill="1" applyBorder="1" applyAlignment="1">
      <x:alignment vertical="center"/>
    </x:xf>
    <x:xf numFmtId="203" fontId="4" fillId="0" borderId="2" xfId="0" applyNumberFormat="1" applyFont="1" applyFill="1" applyBorder="1" applyAlignment="1">
      <x:alignment vertical="center"/>
    </x:xf>
    <x:xf numFmtId="203" fontId="4" fillId="0" borderId="8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200" fontId="4" fillId="5" borderId="7" xfId="0" applyNumberFormat="1" applyFont="1" applyFill="1" applyBorder="1" applyAlignment="1">
      <x:alignment vertical="center"/>
    </x:xf>
    <x:xf numFmtId="203" fontId="4" fillId="5" borderId="7" xfId="0" applyNumberFormat="1" applyFont="1" applyFill="1" applyBorder="1" applyAlignment="1">
      <x:alignment vertical="center"/>
    </x:xf>
    <x:xf numFmtId="0" fontId="4" fillId="7" borderId="2" xfId="0" applyNumberFormat="1" applyFont="1" applyFill="1" applyBorder="1" applyAlignment="1">
      <x:alignment vertical="center"/>
    </x:xf>
    <x:xf numFmtId="200" fontId="4" fillId="7" borderId="2" xfId="0" applyNumberFormat="1" applyFont="1" applyFill="1" applyBorder="1" applyAlignment="1">
      <x:alignment vertical="center"/>
    </x:xf>
    <x:xf numFmtId="203" fontId="4" fillId="7" borderId="2" xfId="0" applyNumberFormat="1" applyFont="1" applyFill="1" applyBorder="1" applyAlignment="1">
      <x:alignment vertical="center"/>
    </x:xf>
    <x:xf numFmtId="0" fontId="4" fillId="8" borderId="2" xfId="0" applyNumberFormat="1" applyFont="1" applyFill="1" applyBorder="1" applyAlignment="1">
      <x:alignment vertical="center"/>
    </x:xf>
    <x:xf numFmtId="200" fontId="4" fillId="8" borderId="2" xfId="0" applyNumberFormat="1" applyFont="1" applyFill="1" applyBorder="1" applyAlignment="1">
      <x:alignment vertical="center"/>
    </x:xf>
    <x:xf numFmtId="203" fontId="4" fillId="8" borderId="2" xfId="0" applyNumberFormat="1" applyFont="1" applyFill="1" applyBorder="1" applyAlignment="1">
      <x:alignment vertical="center"/>
    </x:xf>
    <x:xf numFmtId="0" fontId="4" fillId="6" borderId="8" xfId="0" applyNumberFormat="1" applyFont="1" applyFill="1" applyBorder="1" applyAlignment="1">
      <x:alignment vertical="center"/>
    </x:xf>
    <x:xf numFmtId="200" fontId="4" fillId="6" borderId="8" xfId="0" applyNumberFormat="1" applyFont="1" applyFill="1" applyBorder="1" applyAlignment="1">
      <x:alignment vertical="center"/>
    </x:xf>
    <x:xf numFmtId="203" fontId="4" fillId="6" borderId="8" xfId="0" applyNumberFormat="1" applyFont="1" applyFill="1" applyBorder="1" applyAlignment="1">
      <x:alignment vertical="center"/>
    </x:xf>
    <x:xf numFmtId="0" fontId="10" fillId="5" borderId="7" xfId="0" applyNumberFormat="1" applyFont="1" applyFill="1" applyBorder="1" applyAlignment="1">
      <x:alignment vertical="center"/>
    </x:xf>
    <x:xf numFmtId="0" fontId="10" fillId="7" borderId="2" xfId="0" applyNumberFormat="1" applyFont="1" applyFill="1" applyBorder="1" applyAlignment="1">
      <x:alignment vertical="center"/>
    </x:xf>
    <x:xf numFmtId="0" fontId="10" fillId="8" borderId="2" xfId="0" applyNumberFormat="1" applyFont="1" applyFill="1" applyBorder="1" applyAlignment="1">
      <x:alignment vertical="center"/>
    </x:xf>
    <x:xf numFmtId="0" fontId="10" fillId="6" borderId="8" xfId="0" applyNumberFormat="1" applyFont="1" applyFill="1" applyBorder="1" applyAlignment="1">
      <x:alignment vertical="center"/>
    </x:xf>
    <x:xf numFmtId="205" fontId="4" fillId="0" borderId="7" xfId="0" applyNumberFormat="1" applyFont="1" applyFill="1" applyBorder="1" applyAlignment="1">
      <x:alignment vertical="center"/>
    </x:xf>
    <x:xf numFmtId="205" fontId="4" fillId="0" borderId="2" xfId="0" applyNumberFormat="1" applyFont="1" applyFill="1" applyBorder="1" applyAlignment="1">
      <x:alignment vertical="center"/>
    </x:xf>
    <x:xf numFmtId="205" fontId="4" fillId="0" borderId="8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202" fontId="4" fillId="0" borderId="7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  <x:xf numFmtId="202" fontId="4" fillId="0" borderId="8" xfId="0" applyNumberFormat="1" applyFont="1" applyFill="1" applyBorder="1" applyAlignment="1">
      <x:alignment vertical="center"/>
    </x:xf>
    <x:xf numFmtId="202" fontId="4" fillId="0" borderId="7" xfId="0" applyNumberFormat="1" applyFont="1" applyFill="1" applyBorder="1" applyAlignment="1">
      <x:alignment vertical="center" wrapText="1"/>
    </x:xf>
    <x:xf numFmtId="202" fontId="4" fillId="0" borderId="2" xfId="0" applyNumberFormat="1" applyFont="1" applyFill="1" applyBorder="1" applyAlignment="1">
      <x:alignment vertical="center" wrapText="1"/>
    </x:xf>
    <x:xf numFmtId="202" fontId="4" fillId="0" borderId="8" xfId="0" applyNumberFormat="1" applyFont="1" applyFill="1" applyBorder="1" applyAlignment="1">
      <x:alignment vertical="center" wrapText="1"/>
    </x:xf>
    <x:xf numFmtId="0" fontId="4" fillId="7" borderId="7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3" fontId="4" fillId="7" borderId="7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/>
    <x:xf numFmtId="0" fontId="11" fillId="3" borderId="4" xfId="0" applyNumberFormat="1" applyFont="1" applyFill="1" applyBorder="1"/>
    <x:xf numFmtId="0" fontId="11" fillId="3" borderId="5" xfId="0" applyNumberFormat="1" applyFont="1" applyFill="1" applyBorder="1"/>
    <x:xf numFmtId="0" fontId="11" fillId="3" borderId="6" xfId="0" applyNumberFormat="1" applyFont="1" applyFill="1" applyBorder="1"/>
    <x:xf numFmtId="0" fontId="11" fillId="3" borderId="4" xfId="0" applyNumberFormat="1" applyFont="1" applyFill="1" applyBorder="1" applyAlignment="1">
      <x:alignment vertical="center"/>
    </x:xf>
    <x:xf numFmtId="0" fontId="11" fillId="3" borderId="5" xfId="0" applyNumberFormat="1" applyFont="1" applyFill="1" applyBorder="1" applyAlignment="1">
      <x:alignment vertical="center"/>
    </x:xf>
    <x:xf numFmtId="0" fontId="11" fillId="3" borderId="6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4" fillId="6" borderId="0" xfId="0" applyNumberFormat="1" applyFont="1" applyFill="1" applyBorder="1"/>
    <x:xf numFmtId="0" fontId="4" fillId="7" borderId="0" xfId="0" applyNumberFormat="1" applyFont="1" applyFill="1" applyBorder="1"/>
    <x:xf numFmtId="0" fontId="4" fillId="8" borderId="0" xfId="0" applyNumberFormat="1" applyFont="1" applyFill="1" applyBorder="1"/>
    <x:xf numFmtId="0" fontId="4" fillId="6" borderId="7" xfId="0" applyNumberFormat="1" applyFont="1" applyFill="1" applyBorder="1"/>
    <x:xf numFmtId="0" fontId="4" fillId="6" borderId="2" xfId="0" applyNumberFormat="1" applyFont="1" applyFill="1" applyBorder="1"/>
    <x:xf numFmtId="0" fontId="4" fillId="7" borderId="2" xfId="0" applyNumberFormat="1" applyFont="1" applyFill="1" applyBorder="1"/>
    <x:xf numFmtId="0" fontId="4" fillId="8" borderId="2" xfId="0" applyNumberFormat="1" applyFont="1" applyFill="1" applyBorder="1"/>
    <x:xf numFmtId="0" fontId="4" fillId="7" borderId="8" xfId="0" applyNumberFormat="1" applyFont="1" applyFill="1" applyBorder="1"/>
    <x:xf numFmtId="0" fontId="4" fillId="6" borderId="7" xfId="0" applyNumberFormat="1" applyFont="1" applyFill="1" applyBorder="1" applyAlignment="1">
      <x:alignment vertical="center"/>
    </x:xf>
    <x:xf numFmtId="0" fontId="4" fillId="6" borderId="2" xfId="0" applyNumberFormat="1" applyFont="1" applyFill="1" applyBorder="1" applyAlignment="1">
      <x:alignment vertical="center"/>
    </x:xf>
    <x:xf numFmtId="0" fontId="4" fillId="7" borderId="8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205" fontId="4" fillId="3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205" fontId="4" fillId="5" borderId="8" xfId="0" applyNumberFormat="1" applyFont="1" applyFill="1" applyBorder="1" applyAlignment="1">
      <x:alignment vertical="center"/>
    </x:xf>
    <x:xf numFmtId="206" fontId="4" fillId="0" borderId="0" xfId="0" applyNumberFormat="1" applyFont="1" applyFill="1" applyBorder="1" applyAlignment="1">
      <x:alignment vertical="center"/>
    </x:xf>
    <x:xf numFmtId="206" fontId="4" fillId="5" borderId="0" xfId="0" applyNumberFormat="1" applyFont="1" applyFill="1" applyBorder="1" applyAlignment="1">
      <x:alignment vertical="center"/>
    </x:xf>
    <x:xf numFmtId="203" fontId="4" fillId="5" borderId="0" xfId="0" applyNumberFormat="1" applyFont="1" applyFill="1" applyBorder="1" applyAlignment="1">
      <x:alignment vertical="center"/>
    </x:xf>
    <x:xf numFmtId="0" fontId="10" fillId="0" borderId="7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10" fillId="0" borderId="8" xfId="0" applyNumberFormat="1" applyFont="1" applyFill="1" applyBorder="1" applyAlignment="1">
      <x:alignment vertical="center"/>
    </x:xf>
    <x:xf numFmtId="205" fontId="4" fillId="5" borderId="7" xfId="0" applyNumberFormat="1" applyFont="1" applyFill="1" applyBorder="1" applyAlignment="1">
      <x:alignment vertical="center"/>
    </x:xf>
    <x:xf numFmtId="0" fontId="9" fillId="7" borderId="4" xfId="0" applyNumberFormat="1" applyFont="1" applyFill="1" applyBorder="1" applyAlignment="1">
      <x:alignment wrapText="1"/>
    </x:xf>
    <x:xf numFmtId="0" fontId="9" fillId="7" borderId="5" xfId="0" applyNumberFormat="1" applyFont="1" applyFill="1" applyBorder="1" applyAlignment="1">
      <x:alignment wrapText="1"/>
    </x:xf>
    <x:xf numFmtId="0" fontId="9" fillId="7" borderId="6" xfId="0" applyNumberFormat="1" applyFont="1" applyFill="1" applyBorder="1" applyAlignment="1">
      <x:alignment wrapText="1"/>
    </x:xf>
    <x:xf numFmtId="0" fontId="9" fillId="7" borderId="4" xfId="0" applyNumberFormat="1" applyFont="1" applyFill="1" applyBorder="1" applyAlignment="1">
      <x:alignment vertical="center" wrapText="1"/>
    </x:xf>
    <x:xf numFmtId="0" fontId="9" fillId="7" borderId="5" xfId="0" applyNumberFormat="1" applyFont="1" applyFill="1" applyBorder="1" applyAlignment="1">
      <x:alignment vertical="center" wrapText="1"/>
    </x:xf>
    <x:xf numFmtId="0" fontId="9" fillId="7" borderId="6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/>
    </x:xf>
    <x:xf numFmtId="0" fontId="10" fillId="3" borderId="7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vertical="center"/>
    </x:xf>
    <x:xf numFmtId="0" fontId="10" fillId="3" borderId="8" xfId="0" applyNumberFormat="1" applyFont="1" applyFill="1" applyBorder="1" applyAlignment="1">
      <x:alignment vertical="center"/>
    </x:xf>
    <x:xf numFmtId="0" fontId="10" fillId="3" borderId="7" xfId="0" applyNumberFormat="1" applyFont="1" applyFill="1" applyBorder="1" applyAlignment="1">
      <x:alignment vertical="top"/>
    </x:xf>
    <x:xf numFmtId="0" fontId="10" fillId="3" borderId="2" xfId="0" applyNumberFormat="1" applyFont="1" applyFill="1" applyBorder="1" applyAlignment="1">
      <x:alignment vertical="top"/>
    </x:xf>
    <x:xf numFmtId="0" fontId="10" fillId="3" borderId="8" xfId="0" applyNumberFormat="1" applyFont="1" applyFill="1" applyBorder="1" applyAlignment="1">
      <x:alignment vertical="top"/>
    </x:xf>
  </x:cellXfs>
  <x:cellStyles count="1">
    <x:cellStyle name="Normal" xfId="0"/>
  </x:cellStyles>
  <x:dxfs count="24"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  <x:fill>
        <x:patternFill patternType="solid">
          <x:bgColor rgb="FFE7F7F1"/>
        </x:patternFill>
      </x:fill>
    </x:dxf>
    <x:dxf>
      <x:font>
        <x:b/>
        <x:color rgb="FFB42318"/>
      </x:font>
      <x:fill>
        <x:patternFill patternType="solid">
          <x:bgColor rgb="FFFFF0EE"/>
        </x:patternFill>
      </x:fill>
    </x:dxf>
    <x:dxf>
      <x:font>
        <x:b/>
        <x:color rgb="FFB77912"/>
      </x:font>
      <x:fill>
        <x:patternFill patternType="solid">
          <x:bgColor rgb="FFFFF4DF"/>
        </x:patternFill>
      </x:fill>
    </x:dxf>
    <x:dxf>
      <x:font>
        <x:b/>
        <x:color rgb="FF087D96"/>
      </x:font>
      <x:fill>
        <x:patternFill patternType="solid">
          <x:bgColor rgb="FFE8F5F7"/>
        </x:patternFill>
      </x:fill>
    </x:dxf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  <x:fill>
        <x:patternFill patternType="solid">
          <x:bgColor rgb="FFE7F7F1"/>
        </x:patternFill>
      </x:fill>
    </x:dxf>
    <x:dxf>
      <x:font>
        <x:b/>
        <x:color rgb="FFB42318"/>
      </x:font>
      <x:fill>
        <x:patternFill patternType="solid">
          <x:bgColor rgb="FFFFF0EE"/>
        </x:patternFill>
      </x:fill>
    </x:dxf>
    <x:dxf>
      <x:font>
        <x:b/>
        <x:color rgb="FFB77912"/>
      </x:font>
      <x:fill>
        <x:patternFill patternType="solid">
          <x:bgColor rgb="FFFFF4DF"/>
        </x:patternFill>
      </x:fill>
    </x:dxf>
    <x:dxf>
      <x:font>
        <x:b/>
        <x:color rgb="FF087D96"/>
      </x:font>
      <x:fill>
        <x:patternFill patternType="solid">
          <x:bgColor rgb="FFE8F5F7"/>
        </x:patternFill>
      </x:fill>
    </x:dxf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</x:dxf>
    <x:dxf>
      <x:font>
        <x:b/>
        <x:color rgb="FFB42318"/>
      </x:font>
    </x:dxf>
    <x:dxf>
      <x:font>
        <x:b/>
        <x:color rgb="FF006F5B"/>
      </x:font>
      <x:fill>
        <x:patternFill patternType="solid">
          <x:bgColor rgb="FFE7F7F1"/>
        </x:patternFill>
      </x:fill>
    </x:dxf>
    <x:dxf>
      <x:font>
        <x:b/>
        <x:color rgb="FFB42318"/>
      </x:font>
      <x:fill>
        <x:patternFill patternType="solid">
          <x:bgColor rgb="FFFFF0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ca6dd463f4af3" /><Relationship Type="http://schemas.openxmlformats.org/officeDocument/2006/relationships/theme" Target="/xl/theme/theme1.xml" Id="R29cc3d6b7c1d47b6" /><Relationship Type="http://schemas.openxmlformats.org/officeDocument/2006/relationships/sharedStrings" Target="/xl/sharedStrings.xml" Id="R8a25340fd35f4f7c" /><Relationship Type="http://schemas.openxmlformats.org/officeDocument/2006/relationships/worksheet" Target="/xl/worksheets/sheet1.xml" Id="R833ed836bf3a4958" /><Relationship Type="http://schemas.openxmlformats.org/officeDocument/2006/relationships/worksheet" Target="/xl/worksheets/sheet2.xml" Id="R75c123c53bfe4962" /><Relationship Type="http://schemas.openxmlformats.org/officeDocument/2006/relationships/worksheet" Target="/xl/worksheets/sheet3.xml" Id="R53ff85f17e6247ab" /><Relationship Type="http://schemas.openxmlformats.org/officeDocument/2006/relationships/worksheet" Target="/xl/worksheets/sheet4.xml" Id="Rd1a0f29b3b3b40e7" /><Relationship Type="http://schemas.openxmlformats.org/officeDocument/2006/relationships/worksheet" Target="/xl/worksheets/sheet5.xml" Id="Rce60886d8e674d12" /><Relationship Type="http://schemas.openxmlformats.org/officeDocument/2006/relationships/worksheet" Target="/xl/worksheets/sheet6.xml" Id="R61d5a957fbf2420b" /><Relationship Type="http://schemas.openxmlformats.org/officeDocument/2006/relationships/worksheet" Target="/xl/worksheets/sheet7.xml" Id="Rc58d28eadbdf4812" /><Relationship Type="http://schemas.openxmlformats.org/officeDocument/2006/relationships/worksheet" Target="/xl/worksheets/sheet8.xml" Id="Rc4df23fb656f4e9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97dd2683ffe40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5fac304ce0814bb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Referência anual x volumetrias (R$)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VALOR ANUAL</c:v>
          </c:tx>
          <c:cat>
            <c:strRef>
              <c:f>'Resumo Executivo'!$K$5:$K$7</c:f>
              <c:strCache>
                <c:ptCount val="0"/>
              </c:strCache>
            </c:strRef>
          </c:cat>
          <c:val>
            <c:numRef>
              <c:f>'Resumo Executivo'!$L$5:$L$7</c:f>
              <c:numCache>
                <c:formatCode>"R$" #,##0;[Red]("R$" 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,,&quot; mi&quot;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K de equilíbrio por mês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K O&amp;M</c:v>
          </c:tx>
          <c:marker>
            <c:symbol val="none"/>
          </c:marker>
          <c:cat>
            <c:strRef>
              <c:f>'Sazonalidade 2025'!$J$5:$J$16</c:f>
              <c:strCache>
                <c:ptCount val="0"/>
              </c:strCache>
            </c:strRef>
          </c:cat>
          <c:val>
            <c:numRef>
              <c:f>'Sazonalidade 2025'!$K$5:$K$16</c:f>
              <c:numCache>
                <c:formatCode>0.00x</c:formatCode>
                <c:ptCount val="0"/>
              </c:numCache>
            </c:numRef>
          </c:val>
          <c:smooth val="0"/>
        </c:ser>
        <c:ser>
          <c:idx val="1"/>
          <c:order val="1"/>
          <c:tx>
            <c:v>K STC</c:v>
          </c:tx>
          <c:marker>
            <c:symbol val="none"/>
          </c:marker>
          <c:cat>
            <c:strRef>
              <c:f>'Sazonalidade 2025'!$J$5:$J$16</c:f>
              <c:strCache>
                <c:ptCount val="0"/>
              </c:strCache>
            </c:strRef>
          </c:cat>
          <c:val>
            <c:numRef>
              <c:f>'Sazonalidade 2025'!$L$5:$L$16</c:f>
              <c:numCache>
                <c:formatCode>0.00x</c:formatCode>
                <c:ptCount val="0"/>
              </c:numCache>
            </c:numRef>
          </c:val>
          <c:smooth val="0"/>
        </c:ser>
        <c:ser>
          <c:idx val="2"/>
          <c:order val="2"/>
          <c:tx>
            <c:v>K GERAL</c:v>
          </c:tx>
          <c:marker>
            <c:symbol val="none"/>
          </c:marker>
          <c:cat>
            <c:strRef>
              <c:f>'Sazonalidade 2025'!$J$5:$J$16</c:f>
              <c:strCache>
                <c:ptCount val="0"/>
              </c:strCache>
            </c:strRef>
          </c:cat>
          <c:val>
            <c:numRef>
              <c:f>'Sazonalidade 2025'!$M$5:$M$16</c:f>
              <c:numCache>
                <c:formatCode>0.00x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8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97dd2683ffe400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ac304ce0814bb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VolumetriaSugerida" displayName="VolumetriaSugerida" ref="A4:Q270" headerRowCount="1" totalsRowCount="0" totalsRowShown="0">
  <x:tableColumns count="17">
    <x:tableColumn id="1" name="ÁREA"/>
    <x:tableColumn id="2" name="TIPO DE SERVIÇO"/>
    <x:tableColumn id="3" name="CÓDIGO SERVIÇO NOVO"/>
    <x:tableColumn id="4" name="DESCRIÇÃO NOVO"/>
    <x:tableColumn id="5" name="UNIDADE"/>
    <x:tableColumn id="6" name="VOLUME EQTL 12M"/>
    <x:tableColumn id="7" name="VOLUME SETUP 12M"/>
    <x:tableColumn id="8" name="DELTA VOLUME"/>
    <x:tableColumn id="9" name="VALOR UNIT. K1"/>
    <x:tableColumn id="10" name="VALOR EQTL K1"/>
    <x:tableColumn id="11" name="VALOR SETUP K1"/>
    <x:tableColumn id="12" name="REFERÊNCIA 073 ALOCADA"/>
    <x:tableColumn id="13" name="K DA LINHA"/>
    <x:tableColumn id="14" name="STATUS"/>
    <x:tableColumn id="15" name="ORIGEM DO PREÇO"/>
    <x:tableColumn id="16" name="CÓDIGOS 073 RELACIONADOS"/>
    <x:tableColumn id="17" name="LINHAS HISTÓRIC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azonalidade2025" displayName="Sazonalidade2025" ref="A4:H16" headerRowCount="1" totalsRowCount="0" totalsRowShown="0">
  <x:tableColumns count="8">
    <x:tableColumn id="1" name="MÊS"/>
    <x:tableColumn id="2" name="O&amp;M 073"/>
    <x:tableColumn id="3" name="O&amp;M NOVO K1"/>
    <x:tableColumn id="4" name="K O&amp;M"/>
    <x:tableColumn id="5" name="STC 073"/>
    <x:tableColumn id="6" name="STC NOVO K1"/>
    <x:tableColumn id="7" name="K STC"/>
    <x:tableColumn id="8" name="K GERA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KRegional2025" displayName="KRegional2025" ref="A4:H8" headerRowCount="1" totalsRowCount="0" totalsRowShown="0">
  <x:tableColumns count="8">
    <x:tableColumn id="1" name="ÁREA"/>
    <x:tableColumn id="2" name="REGIONAL"/>
    <x:tableColumn id="3" name="REFERÊNCIA 073"/>
    <x:tableColumn id="4" name="VOLUME SETUP K1"/>
    <x:tableColumn id="5" name="K EQUILÍBRIO"/>
    <x:tableColumn id="6" name="K +5%"/>
    <x:tableColumn id="7" name="K +12%"/>
    <x:tableColumn id="8" name="LINHAS HISTÓRICA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rvicosSemLinha" displayName="ServicosSemLinha" ref="A4:N69" headerRowCount="1" totalsRowCount="0" totalsRowShown="0">
  <x:tableColumns count="14">
    <x:tableColumn id="1" name="ÁREA"/>
    <x:tableColumn id="2" name="CÓDIGO 073"/>
    <x:tableColumn id="3" name="DESCRIÇÃO 073"/>
    <x:tableColumn id="4" name="STATUS"/>
    <x:tableColumn id="5" name="ORIGEM"/>
    <x:tableColumn id="6" name="CONFIANÇA"/>
    <x:tableColumn id="7" name="QUANTIDADE 2025"/>
    <x:tableColumn id="8" name="VALOR 073"/>
    <x:tableColumn id="9" name="LINHAS"/>
    <x:tableColumn id="10" name="NORTE"/>
    <x:tableColumn id="11" name="SUL"/>
    <x:tableColumn id="12" name="OBSERVAÇÃO"/>
    <x:tableColumn id="13" name="% DO TOTAL SEM LINHA"/>
    <x:tableColumn id="14" name="TRATAMENTO NO K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isponibilidadePerdas" displayName="DisponibilidadePerdas" ref="A11:L402" headerRowCount="1" totalsRowCount="0" totalsRowShown="0">
  <x:tableColumns count="12">
    <x:tableColumn id="1" name="CLASSIFICAÇÃO GERENCIAL"/>
    <x:tableColumn id="2" name="ÁREA ASSOCIADA"/>
    <x:tableColumn id="3" name="CÓDIGO"/>
    <x:tableColumn id="4" name="DESCRIÇÃO"/>
    <x:tableColumn id="5" name="ORIGEM DO CÓDIGO"/>
    <x:tableColumn id="6" name="QUANTIDADE"/>
    <x:tableColumn id="7" name="REFERÊNCIA 073"/>
    <x:tableColumn id="8" name="NOVO K1 INFORMATIVO"/>
    <x:tableColumn id="9" name="DIFERENÇA"/>
    <x:tableColumn id="10" name="LINHAS"/>
    <x:tableColumn id="11" name="NORTE"/>
    <x:tableColumn id="12" name="SU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EPsPostesPendentes" displayName="PEPsPostesPendentes" ref="A11:S12" headerRowCount="1" totalsRowCount="0" totalsRowShown="0">
  <x:tableColumns count="19">
    <x:tableColumn id="1" name="STATUS DA EVIDÊNCIA"/>
    <x:tableColumn id="2" name="PEP"/>
    <x:tableColumn id="3" name="PI"/>
    <x:tableColumn id="4" name="ÁREA"/>
    <x:tableColumn id="5" name="SECCIONAL"/>
    <x:tableColumn id="6" name="MESES"/>
    <x:tableColumn id="7" name="QTD. FATURADA"/>
    <x:tableColumn id="8" name="DE/PARA CONCRETO"/>
    <x:tableColumn id="9" name="DE/PARA FIBRA"/>
    <x:tableColumn id="10" name="MATERIAL CONCRETO LÍQ."/>
    <x:tableColumn id="11" name="MATERIAL FIBRA LÍQ."/>
    <x:tableColumn id="12" name="LINHAS DE MATERIAL"/>
    <x:tableColumn id="13" name="CÓDIGOS 073"/>
    <x:tableColumn id="14" name="PRINCIPAIS MATERIAIS"/>
    <x:tableColumn id="15" name="MATERIAL VALIDADO"/>
    <x:tableColumn id="16" name="QTD. CONCRETO VALIDADA"/>
    <x:tableColumn id="17" name="QTD. FIBRA VALIDADA"/>
    <x:tableColumn id="18" name="OBSERVAÇÃO"/>
    <x:tableColumn id="19" name="STATUS DO RETORN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f54786adb64b5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ca8ee6bfd824ec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e88024aa07b04114" /><Relationship Type="http://schemas.openxmlformats.org/officeDocument/2006/relationships/table" Target="/xl/tables/table2.xml" Id="R9c6b348d3fc74ce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e9aec3753d441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e761e8c4de445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297e5bf3bea4400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632ab03b7afe4b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4" hidden="0" customWidth="1"/>
    <x:col min="6" max="6" width="14" hidden="0" customWidth="1"/>
    <x:col min="7" max="7" width="14" hidden="0" customWidth="1"/>
    <x:col min="8" max="8" width="20" hidden="0" customWidth="1"/>
    <x:col min="9" max="9" width="20" hidden="0" customWidth="1"/>
    <x:col min="10" max="10" width="3" hidden="0" customWidth="1"/>
    <x:col min="11" max="11" width="25" hidden="0" customWidth="1"/>
    <x:col min="12" max="12" width="20" hidden="0" customWidth="1"/>
    <x:col min="13" max="13" width="13" hidden="0" customWidth="1"/>
    <x:col min="14" max="14" width="13" hidden="0" customWidth="1"/>
  </x:cols>
  <x:sheetData>
    <x:row r="1" ht="36" customHeight="1">
      <x:c r="A1" s="4" t="str">
        <x:v>Volumetria SETUP sugerida | Histórico real de 2025</x:v>
      </x:c>
      <x:c r="B1" s="4" t="str">
        <x:v>Volumetria SETUP sugerida | Histórico real de 2025</x:v>
      </x:c>
      <x:c r="C1" s="4" t="str">
        <x:v>Volumetria SETUP sugerida | Histórico real de 2025</x:v>
      </x:c>
      <x:c r="D1" s="4" t="str">
        <x:v>Volumetria SETUP sugerida | Histórico real de 2025</x:v>
      </x:c>
      <x:c r="E1" s="4" t="str">
        <x:v>Volumetria SETUP sugerida | Histórico real de 2025</x:v>
      </x:c>
      <x:c r="F1" s="4" t="str">
        <x:v>Volumetria SETUP sugerida | Histórico real de 2025</x:v>
      </x:c>
      <x:c r="G1" s="4" t="str">
        <x:v>Volumetria SETUP sugerida | Histórico real de 2025</x:v>
      </x:c>
      <x:c r="H1" s="4" t="str">
        <x:v>Volumetria SETUP sugerida | Histórico real de 2025</x:v>
      </x:c>
      <x:c r="I1" s="4" t="str">
        <x:v>Volumetria SETUP sugerida | Histórico real de 2025</x:v>
      </x:c>
      <x:c r="J1" s="4" t="str">
        <x:v>Volumetria SETUP sugerida | Histórico real de 2025</x:v>
      </x:c>
      <x:c r="K1" s="4" t="str">
        <x:v>Volumetria SETUP sugerida | Histórico real de 2025</x:v>
      </x:c>
      <x:c r="L1" s="4" t="str">
        <x:v>Volumetria SETUP sugerida | Histórico real de 2025</x:v>
      </x:c>
      <x:c r="M1" s="4" t="str">
        <x:v>Volumetria SETUP sugerida | Histórico real de 2025</x:v>
      </x:c>
      <x:c r="N1" s="4" t="str">
        <x:v>Volumetria SETUP sugerida | Histórico real de 2025</x:v>
      </x:c>
    </x:row>
    <x:row r="2" ht="32" customHeight="1">
      <x:c r="A2" s="13" t="str">
        <x:v>A produção faturada em 2025 foi convertida serviço a serviço para o caderno novo. Disponibilidade O&amp;M, disponibilidade STC e PERDAS permanecem reconciliadas em contas separadas e não compõem o Fator K.</x:v>
      </x:c>
      <x:c r="B2" s="14" t="str">
        <x:v>A produção faturada em 2025 foi convertida serviço a serviço para o caderno novo. Disponibilidade O&amp;M, disponibilidade STC e PERDAS permanecem reconciliadas em contas separadas e não compõem o Fator K.</x:v>
      </x:c>
      <x:c r="C2" s="14" t="str">
        <x:v>A produção faturada em 2025 foi convertida serviço a serviço para o caderno novo. Disponibilidade O&amp;M, disponibilidade STC e PERDAS permanecem reconciliadas em contas separadas e não compõem o Fator K.</x:v>
      </x:c>
      <x:c r="D2" s="14" t="str">
        <x:v>A produção faturada em 2025 foi convertida serviço a serviço para o caderno novo. Disponibilidade O&amp;M, disponibilidade STC e PERDAS permanecem reconciliadas em contas separadas e não compõem o Fator K.</x:v>
      </x:c>
      <x:c r="E2" s="14" t="str">
        <x:v>A produção faturada em 2025 foi convertida serviço a serviço para o caderno novo. Disponibilidade O&amp;M, disponibilidade STC e PERDAS permanecem reconciliadas em contas separadas e não compõem o Fator K.</x:v>
      </x:c>
      <x:c r="F2" s="14" t="str">
        <x:v>A produção faturada em 2025 foi convertida serviço a serviço para o caderno novo. Disponibilidade O&amp;M, disponibilidade STC e PERDAS permanecem reconciliadas em contas separadas e não compõem o Fator K.</x:v>
      </x:c>
      <x:c r="G2" s="14" t="str">
        <x:v>A produção faturada em 2025 foi convertida serviço a serviço para o caderno novo. Disponibilidade O&amp;M, disponibilidade STC e PERDAS permanecem reconciliadas em contas separadas e não compõem o Fator K.</x:v>
      </x:c>
      <x:c r="H2" s="14" t="str">
        <x:v>A produção faturada em 2025 foi convertida serviço a serviço para o caderno novo. Disponibilidade O&amp;M, disponibilidade STC e PERDAS permanecem reconciliadas em contas separadas e não compõem o Fator K.</x:v>
      </x:c>
      <x:c r="I2" s="14" t="str">
        <x:v>A produção faturada em 2025 foi convertida serviço a serviço para o caderno novo. Disponibilidade O&amp;M, disponibilidade STC e PERDAS permanecem reconciliadas em contas separadas e não compõem o Fator K.</x:v>
      </x:c>
      <x:c r="J2" s="14" t="str">
        <x:v>A produção faturada em 2025 foi convertida serviço a serviço para o caderno novo. Disponibilidade O&amp;M, disponibilidade STC e PERDAS permanecem reconciliadas em contas separadas e não compõem o Fator K.</x:v>
      </x:c>
      <x:c r="K2" s="14" t="str">
        <x:v>A produção faturada em 2025 foi convertida serviço a serviço para o caderno novo. Disponibilidade O&amp;M, disponibilidade STC e PERDAS permanecem reconciliadas em contas separadas e não compõem o Fator K.</x:v>
      </x:c>
      <x:c r="L2" s="14" t="str">
        <x:v>A produção faturada em 2025 foi convertida serviço a serviço para o caderno novo. Disponibilidade O&amp;M, disponibilidade STC e PERDAS permanecem reconciliadas em contas separadas e não compõem o Fator K.</x:v>
      </x:c>
      <x:c r="M2" s="14" t="str">
        <x:v>A produção faturada em 2025 foi convertida serviço a serviço para o caderno novo. Disponibilidade O&amp;M, disponibilidade STC e PERDAS permanecem reconciliadas em contas separadas e não compõem o Fator K.</x:v>
      </x:c>
      <x:c r="N2" s="15" t="str">
        <x:v>A produção faturada em 2025 foi convertida serviço a serviço para o caderno novo. Disponibilidade O&amp;M, disponibilidade STC e PERDAS permanecem reconciliadas em contas separadas e não compõem o Fator K.</x:v>
      </x:c>
    </x:row>
    <x:row r="4" ht="30" customHeight="1">
      <x:c r="A4" s="27" t="str">
        <x:v>ESCOPO</x:v>
      </x:c>
      <x:c r="B4" s="28" t="str">
        <x:v>REFERÊNCIA 073</x:v>
      </x:c>
      <x:c r="C4" s="28" t="str">
        <x:v>VOLUME EQTL · K1</x:v>
      </x:c>
      <x:c r="D4" s="28" t="str">
        <x:v>VOLUME SETUP · K1</x:v>
      </x:c>
      <x:c r="E4" s="28" t="str">
        <x:v>K EQUILÍBRIO</x:v>
      </x:c>
      <x:c r="F4" s="28" t="str">
        <x:v>K +5%</x:v>
      </x:c>
      <x:c r="G4" s="28" t="str">
        <x:v>K +12%</x:v>
      </x:c>
      <x:c r="H4" s="28" t="str">
        <x:v>EQTL - SETUP · K1</x:v>
      </x:c>
      <x:c r="I4" s="29" t="str">
        <x:v>SETUP K1 - 073</x:v>
      </x:c>
      <x:c r="K4" s="27" t="str">
        <x:v>CENÁRIO</x:v>
      </x:c>
      <x:c r="L4" s="29" t="str">
        <x:v>VALOR ANUAL</x:v>
      </x:c>
    </x:row>
    <x:row r="5">
      <x:c r="A5" s="34" t="str">
        <x:v>GERAL</x:v>
      </x:c>
      <x:c r="B5" s="37" t="n">
        <x:v>282536621.19</x:v>
      </x:c>
      <x:c r="C5" s="37" t="n">
        <x:v>307724750.36</x:v>
      </x:c>
      <x:c r="D5" s="37" t="n">
        <x:v>210776173.6</x:v>
      </x:c>
      <x:c r="E5" s="40" t="n">
        <x:f>IF(D5=0,"",B5/D5)</x:f>
        <x:v>1.3404580620491917</x:v>
      </x:c>
      <x:c r="F5" s="40" t="n">
        <x:f>IF(D5=0,"",B5*1.05/D5)</x:f>
        <x:v>1.4074809651516516</x:v>
      </x:c>
      <x:c r="G5" s="40" t="n">
        <x:f>IF(D5=0,"",B5*1.12/D5)</x:f>
        <x:v>1.5013130294950947</x:v>
      </x:c>
      <x:c r="H5" s="37" t="n">
        <x:f>C5-D5</x:f>
        <x:v>96948576.76000002</x:v>
      </x:c>
      <x:c r="I5" s="37" t="n">
        <x:f>D5-B5</x:f>
        <x:v>-71760447.59</x:v>
      </x:c>
      <x:c r="K5" s="34" t="str">
        <x:v>Referência 073</x:v>
      </x:c>
      <x:c r="L5" s="100" t="n">
        <x:f>B5</x:f>
        <x:v>282536621.19</x:v>
      </x:c>
    </x:row>
    <x:row r="6">
      <x:c r="A6" s="35" t="str">
        <x:v>O&amp;M</x:v>
      </x:c>
      <x:c r="B6" s="38" t="n">
        <x:v>119467618.73</x:v>
      </x:c>
      <x:c r="C6" s="38" t="n">
        <x:v>172873192.96</x:v>
      </x:c>
      <x:c r="D6" s="38" t="n">
        <x:v>83758486.77</x:v>
      </x:c>
      <x:c r="E6" s="41" t="n">
        <x:f>IF(D6=0,"",B6/D6)</x:f>
        <x:v>1.426334492623499</x:v>
      </x:c>
      <x:c r="F6" s="41" t="n">
        <x:f>IF(D6=0,"",B6*1.05/D6)</x:f>
        <x:v>1.497651217254674</x:v>
      </x:c>
      <x:c r="G6" s="41" t="n">
        <x:f>IF(D6=0,"",B6*1.12/D6)</x:f>
        <x:v>1.5974946317383192</x:v>
      </x:c>
      <x:c r="H6" s="38" t="n">
        <x:f>C6-D6</x:f>
        <x:v>89114706.19000001</x:v>
      </x:c>
      <x:c r="I6" s="38" t="n">
        <x:f>D6-B6</x:f>
        <x:v>-35709131.96000001</x:v>
      </x:c>
      <x:c r="K6" s="35" t="str">
        <x:v>Volumetria EQTL · K1</x:v>
      </x:c>
      <x:c r="L6" s="101" t="n">
        <x:f>C5</x:f>
        <x:v>307724750.36</x:v>
      </x:c>
    </x:row>
    <x:row r="7">
      <x:c r="A7" s="36" t="str">
        <x:v>STC</x:v>
      </x:c>
      <x:c r="B7" s="39" t="n">
        <x:v>163069002.47</x:v>
      </x:c>
      <x:c r="C7" s="39" t="n">
        <x:v>134851557.4</x:v>
      </x:c>
      <x:c r="D7" s="39" t="n">
        <x:v>127017686.83</x:v>
      </x:c>
      <x:c r="E7" s="42" t="n">
        <x:f>IF(D7=0,"",B7/D7)</x:f>
        <x:v>1.283829099236006</x:v>
      </x:c>
      <x:c r="F7" s="42" t="n">
        <x:f>IF(D7=0,"",B7*1.05/D7)</x:f>
        <x:v>1.3480205541978065</x:v>
      </x:c>
      <x:c r="G7" s="42" t="n">
        <x:f>IF(D7=0,"",B7*1.12/D7)</x:f>
        <x:v>1.4378885911443269</x:v>
      </x:c>
      <x:c r="H7" s="39" t="n">
        <x:f>C7-D7</x:f>
        <x:v>7833870.570000008</x:v>
      </x:c>
      <x:c r="I7" s="39" t="n">
        <x:f>D7-B7</x:f>
        <x:v>-36051315.64</x:v>
      </x:c>
      <x:c r="K7" s="36" t="str">
        <x:v>Volumetria SETUP · K1</x:v>
      </x:c>
      <x:c r="L7" s="102" t="n">
        <x:f>D5</x:f>
        <x:v>210776173.6</x:v>
      </x:c>
    </x:row>
    <x:row r="10" ht="24" customHeight="1">
      <x:c r="A10" s="48" t="str">
        <x:v>SIMULADOR DO K · PRODUÇÃO GERAL</x:v>
      </x:c>
      <x:c r="B10" s="49" t="str">
        <x:v>SIMULADOR DO K · PRODUÇÃO GERAL</x:v>
      </x:c>
      <x:c r="C10" s="49" t="str">
        <x:v>SIMULADOR DO K · PRODUÇÃO GERAL</x:v>
      </x:c>
      <x:c r="D10" s="49" t="str">
        <x:v>SIMULADOR DO K · PRODUÇÃO GERAL</x:v>
      </x:c>
      <x:c r="E10" s="49" t="str">
        <x:v>SIMULADOR DO K · PRODUÇÃO GERAL</x:v>
      </x:c>
      <x:c r="F10" s="50" t="str">
        <x:v>SIMULADOR DO K · PRODUÇÃO GERAL</x:v>
      </x:c>
    </x:row>
    <x:row r="11" ht="30" customHeight="1">
      <x:c r="A11" s="27" t="str">
        <x:v>FATOR K EDITÁVEL</x:v>
      </x:c>
      <x:c r="B11" s="28" t="str">
        <x:v>VALOR SETUP SIMULADO</x:v>
      </x:c>
      <x:c r="C11" s="28" t="str">
        <x:v>REFERÊNCIA 073</x:v>
      </x:c>
      <x:c r="D11" s="28" t="str">
        <x:v>DIFERENÇA</x:v>
      </x:c>
      <x:c r="E11" s="28" t="str">
        <x:v>VARIAÇÃO</x:v>
      </x:c>
      <x:c r="F11" s="29" t="str">
        <x:v>LEITURA</x:v>
      </x:c>
    </x:row>
    <x:row r="12">
      <x:c r="A12" s="56" t="n">
        <x:f>'Resumo Executivo'!B5/'Resumo Executivo'!D5</x:f>
        <x:v>1.3404580620491917</x:v>
      </x:c>
      <x:c r="B12" s="57" t="n">
        <x:f>'Resumo Executivo'!D5*'Resumo Executivo'!A12</x:f>
        <x:v>282536621.19</x:v>
      </x:c>
      <x:c r="C12" s="57" t="n">
        <x:v>282536621.19</x:v>
      </x:c>
      <x:c r="D12" s="57" t="n">
        <x:f>'Resumo Executivo'!B12-'Resumo Executivo'!C12</x:f>
        <x:v>0</x:v>
      </x:c>
      <x:c r="E12" s="58" t="n">
        <x:f>IF('Resumo Executivo'!C12=0,"",'Resumo Executivo'!D12/'Resumo Executivo'!C12)</x:f>
        <x:v>0</x:v>
      </x:c>
      <x:c r="F12" s="51" t="str">
        <x:f>IF('Resumo Executivo'!D12&gt;=0,"ATINGE A REFERÊNCIA","ABAIXO DA REFERÊNCIA")</x:f>
        <x:v>ATINGE A REFERÊNCIA</x:v>
      </x:c>
    </x:row>
    <x:row r="15" ht="24" customHeight="1">
      <x:c r="A15" s="64" t="str">
        <x:v>PONTE DE PREÇOS E COBERTURA DO DE/PARA</x:v>
      </x:c>
      <x:c r="B15" s="65" t="str">
        <x:v>PONTE DE PREÇOS E COBERTURA DO DE/PARA</x:v>
      </x:c>
      <x:c r="C15" s="65" t="str">
        <x:v>PONTE DE PREÇOS E COBERTURA DO DE/PARA</x:v>
      </x:c>
      <x:c r="D15" s="65" t="str">
        <x:v>PONTE DE PREÇOS E COBERTURA DO DE/PARA</x:v>
      </x:c>
      <x:c r="E15" s="65" t="str">
        <x:v>PONTE DE PREÇOS E COBERTURA DO DE/PARA</x:v>
      </x:c>
      <x:c r="F15" s="65" t="str">
        <x:v>PONTE DE PREÇOS E COBERTURA DO DE/PARA</x:v>
      </x:c>
      <x:c r="G15" s="65" t="str">
        <x:v>PONTE DE PREÇOS E COBERTURA DO DE/PARA</x:v>
      </x:c>
      <x:c r="H15" s="65" t="str">
        <x:v>PONTE DE PREÇOS E COBERTURA DO DE/PARA</x:v>
      </x:c>
      <x:c r="I15" s="66" t="str">
        <x:v>PONTE DE PREÇOS E COBERTURA DO DE/PARA</x:v>
      </x:c>
    </x:row>
    <x:row r="16" ht="30" customHeight="1">
      <x:c r="A16" s="27" t="str">
        <x:v>BASE</x:v>
      </x:c>
      <x:c r="B16" s="28" t="str">
        <x:v>SETUP K1 · PREÇO HISTÓRICO</x:v>
      </x:c>
      <x:c r="C16" s="28" t="str">
        <x:v>SETUP K1 · PREÇO ATUAL</x:v>
      </x:c>
      <x:c r="D16" s="28" t="str">
        <x:v>EFEITO DA ATUALIZAÇÃO</x:v>
      </x:c>
      <x:c r="E16" s="28" t="str">
        <x:v>073 COM LINHA NOVA</x:v>
      </x:c>
      <x:c r="F16" s="28" t="str">
        <x:v>073 DILUÍDO/SEM LINHA</x:v>
      </x:c>
      <x:c r="G16" s="28" t="str">
        <x:v>COBERTURA DIRETA</x:v>
      </x:c>
      <x:c r="H16" s="28" t="str">
        <x:v>REGRAS #MEDIR</x:v>
      </x:c>
      <x:c r="I16" s="29" t="str">
        <x:v>DIVERGÊNCIAS</x:v>
      </x:c>
    </x:row>
    <x:row r="17">
      <x:c r="A17" s="51" t="str">
        <x:v>GERAL · O&amp;M + STC</x:v>
      </x:c>
      <x:c r="B17" s="57" t="n">
        <x:v>194709364.14</x:v>
      </x:c>
      <x:c r="C17" s="57" t="n">
        <x:v>210776173.6</x:v>
      </x:c>
      <x:c r="D17" s="57" t="n">
        <x:v>16066809.46</x:v>
      </x:c>
      <x:c r="E17" s="57" t="n">
        <x:v>235756534.3</x:v>
      </x:c>
      <x:c r="F17" s="57" t="n">
        <x:v>46780086.89</x:v>
      </x:c>
      <x:c r="G17" s="58" t="n">
        <x:v>0.834428</x:v>
      </x:c>
      <x:c r="H17" s="67" t="n">
        <x:v>272</x:v>
      </x:c>
      <x:c r="I17" s="67" t="n">
        <x:v>0</x:v>
      </x:c>
    </x:row>
    <x:row r="20">
      <x:c r="A20" s="86" t="str">
        <x:v>Leitura executiva: a volumetria da Equatorial representa um valor K1 46,0% maior que a composição gerada pelo histórico real de 2025. Por isso, executar o mix histórico não alcança a referência no K1. O K de equilíbrio indicado para a produção geral é 1,340x; para ganho de 12%, 1,501x nos preços atuais do Anexo IX.</x:v>
      </x:c>
      <x:c r="B20" s="87"/>
      <x:c r="C20" s="87"/>
      <x:c r="D20" s="87"/>
      <x:c r="E20" s="87"/>
      <x:c r="F20" s="87"/>
      <x:c r="G20" s="87"/>
      <x:c r="H20" s="87"/>
      <x:c r="I20" s="88"/>
    </x:row>
    <x:row r="21">
      <x:c r="A21" s="89"/>
      <x:c r="B21" s="90"/>
      <x:c r="C21" s="90"/>
      <x:c r="D21" s="90"/>
      <x:c r="E21" s="90"/>
      <x:c r="F21" s="90"/>
      <x:c r="G21" s="90"/>
      <x:c r="H21" s="90"/>
      <x:c r="I21" s="91"/>
    </x:row>
    <x:row r="22">
      <x:c r="A22" s="92"/>
      <x:c r="B22" s="93"/>
      <x:c r="C22" s="93"/>
      <x:c r="D22" s="93"/>
      <x:c r="E22" s="93"/>
      <x:c r="F22" s="93"/>
      <x:c r="G22" s="93"/>
      <x:c r="H22" s="93"/>
      <x:c r="I22" s="94"/>
    </x:row>
    <x:row r="25" ht="24" customHeight="1">
      <x:c r="A25" s="108" t="str">
        <x:v>COMPOSIÇÃO DA BASE HISTÓRICA | SOMENTE PRODUÇÃO COMPÕE O K</x:v>
      </x:c>
      <x:c r="B25" s="109" t="str">
        <x:v>COMPOSIÇÃO DA BASE HISTÓRICA | SOMENTE PRODUÇÃO COMPÕE O K</x:v>
      </x:c>
      <x:c r="C25" s="109" t="str">
        <x:v>COMPOSIÇÃO DA BASE HISTÓRICA | SOMENTE PRODUÇÃO COMPÕE O K</x:v>
      </x:c>
      <x:c r="D25" s="109" t="str">
        <x:v>COMPOSIÇÃO DA BASE HISTÓRICA | SOMENTE PRODUÇÃO COMPÕE O K</x:v>
      </x:c>
      <x:c r="E25" s="109" t="str">
        <x:v>COMPOSIÇÃO DA BASE HISTÓRICA | SOMENTE PRODUÇÃO COMPÕE O K</x:v>
      </x:c>
      <x:c r="F25" s="109" t="str">
        <x:v>COMPOSIÇÃO DA BASE HISTÓRICA | SOMENTE PRODUÇÃO COMPÕE O K</x:v>
      </x:c>
      <x:c r="G25" s="109" t="str">
        <x:v>COMPOSIÇÃO DA BASE HISTÓRICA | SOMENTE PRODUÇÃO COMPÕE O K</x:v>
      </x:c>
      <x:c r="H25" s="109" t="str">
        <x:v>COMPOSIÇÃO DA BASE HISTÓRICA | SOMENTE PRODUÇÃO COMPÕE O K</x:v>
      </x:c>
      <x:c r="I25" s="110" t="str">
        <x:v>COMPOSIÇÃO DA BASE HISTÓRICA | SOMENTE PRODUÇÃO COMPÕE O K</x:v>
      </x:c>
    </x:row>
    <x:row r="26" ht="30" customHeight="1">
      <x:c r="A26" s="27" t="str">
        <x:v>CLASSIFICAÇÃO GERENCIAL</x:v>
      </x:c>
      <x:c r="B26" s="28" t="str">
        <x:v>NATUREZA</x:v>
      </x:c>
      <x:c r="C26" s="28" t="str">
        <x:v>REFERÊNCIA 073</x:v>
      </x:c>
      <x:c r="D26" s="28" t="str">
        <x:v>NOVO K1 INFORMATIVO</x:v>
      </x:c>
      <x:c r="E26" s="28" t="str">
        <x:v>LINHAS HISTÓRICAS</x:v>
      </x:c>
      <x:c r="F26" s="29" t="str">
        <x:v>COMPÕE O K?</x:v>
      </x:c>
    </x:row>
    <x:row r="27">
      <x:c r="A27" s="114" t="str">
        <x:v>PRODUÇÃO O&amp;M + STC</x:v>
      </x:c>
      <x:c r="B27" s="114" t="str">
        <x:v>PRODUÇÃO</x:v>
      </x:c>
      <x:c r="C27" s="115" t="n">
        <x:v>282536621.19</x:v>
      </x:c>
      <x:c r="D27" s="115" t="n">
        <x:v>210776173.6</x:v>
      </x:c>
      <x:c r="E27" s="116" t="n">
        <x:v>100361</x:v>
      </x:c>
      <x:c r="F27" s="126" t="str">
        <x:v>SIM</x:v>
      </x:c>
    </x:row>
    <x:row r="28">
      <x:c r="A28" s="117" t="str">
        <x:v>DISPONIBILIDADE O&amp;M</x:v>
      </x:c>
      <x:c r="B28" s="117" t="str">
        <x:v>DISPONIBILIDADE</x:v>
      </x:c>
      <x:c r="C28" s="118" t="n">
        <x:v>49276345.42</x:v>
      </x:c>
      <x:c r="D28" s="118" t="n">
        <x:v>37573203.91</x:v>
      </x:c>
      <x:c r="E28" s="119" t="n">
        <x:v>23481</x:v>
      </x:c>
      <x:c r="F28" s="127" t="str">
        <x:v>NÃO</x:v>
      </x:c>
    </x:row>
    <x:row r="29">
      <x:c r="A29" s="120" t="str">
        <x:v>DISPONIBILIDADE STC</x:v>
      </x:c>
      <x:c r="B29" s="120" t="str">
        <x:v>DISPONIBILIDADE</x:v>
      </x:c>
      <x:c r="C29" s="121" t="n">
        <x:v>4246873.1</x:v>
      </x:c>
      <x:c r="D29" s="121" t="n">
        <x:v>0</x:v>
      </x:c>
      <x:c r="E29" s="122" t="n">
        <x:v>141</x:v>
      </x:c>
      <x:c r="F29" s="128" t="str">
        <x:v>NÃO</x:v>
      </x:c>
    </x:row>
    <x:row r="30">
      <x:c r="A30" s="123" t="str">
        <x:v>PERDAS | DISPONIBILIDADE</x:v>
      </x:c>
      <x:c r="B30" s="123" t="str">
        <x:v>PERDAS</x:v>
      </x:c>
      <x:c r="C30" s="124" t="n">
        <x:v>40209041.89</x:v>
      </x:c>
      <x:c r="D30" s="124" t="n">
        <x:v>21471943.9</x:v>
      </x:c>
      <x:c r="E30" s="125" t="n">
        <x:v>2426</x:v>
      </x:c>
      <x:c r="F30" s="129" t="str">
        <x:v>NÃO</x:v>
      </x:c>
    </x:row>
  </x:sheetData>
  <x:mergeCells>
    <x:mergeCell ref="A1:N1"/>
    <x:mergeCell ref="A2:N2"/>
    <x:mergeCell ref="A10:F10"/>
    <x:mergeCell ref="A15:I15"/>
    <x:mergeCell ref="A20:I22"/>
    <x:mergeCell ref="A25:I25"/>
  </x:mergeCells>
  <x:conditionalFormatting sqref="H5:I7">
    <x:cfRule type="cellIs" dxfId="0" priority="1" operator="greaterThanOrEqual">
      <x:formula>0</x:formula>
    </x:cfRule>
    <x:cfRule type="cellIs" dxfId="1" priority="2" operator="lessThan">
      <x:formula>0</x:formula>
    </x:cfRule>
  </x:conditionalFormatting>
  <x:conditionalFormatting sqref="D12:E12">
    <x:cfRule type="cellIs" dxfId="2" priority="3" operator="greaterThanOrEqual">
      <x:formula>0</x:formula>
    </x:cfRule>
    <x:cfRule type="cellIs" dxfId="3" priority="4" operator="lessThan">
      <x:formula>0</x:formula>
    </x:cfRule>
  </x:conditionalFormatting>
  <x:conditionalFormatting sqref="F12:F12">
    <x:cfRule type="containsText" dxfId="4" priority="5" operator="containsText" text="SETUP MAIOR"/>
    <x:cfRule type="containsText" dxfId="5" priority="6" operator="containsText" text="EQTL MAIOR"/>
    <x:cfRule type="containsText" dxfId="6" priority="7" operator="containsText" text="NÃO PREVISTO"/>
    <x:cfRule type="containsText" dxfId="7" priority="8" operator="containsText" text="SEM HISTÓRICO"/>
  </x:conditionalFormatting>
  <x:pageMargins left="0.7" right="0.7" top="0.75" bottom="0.75" header="0.3" footer="0.3"/>
  <x:drawing xmlns:r="http://schemas.openxmlformats.org/officeDocument/2006/relationships" r:id="R49f54786adb64b5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8" hidden="0" customWidth="1"/>
    <x:col min="3" max="3" width="18" hidden="0" customWidth="1"/>
    <x:col min="4" max="4" width="42" hidden="0" customWidth="1"/>
    <x:col min="5" max="5" width="14" hidden="0" customWidth="1"/>
    <x:col min="6" max="6" width="16" hidden="0" customWidth="1"/>
    <x:col min="7" max="7" width="17" hidden="0" customWidth="1"/>
    <x:col min="8" max="8" width="16" hidden="0" customWidth="1"/>
    <x:col min="9" max="9" width="16" hidden="0" customWidth="1"/>
    <x:col min="10" max="10" width="18" hidden="0" customWidth="1"/>
    <x:col min="11" max="11" width="18" hidden="0" customWidth="1"/>
    <x:col min="12" max="12" width="20" hidden="0" customWidth="1"/>
    <x:col min="13" max="13" width="13" hidden="0" customWidth="1"/>
    <x:col min="14" max="14" width="23" hidden="0" customWidth="1"/>
    <x:col min="15" max="15" width="18" hidden="0" customWidth="1"/>
    <x:col min="16" max="16" width="36" hidden="0" customWidth="1"/>
    <x:col min="17" max="17" width="15" hidden="0" customWidth="1"/>
  </x:cols>
  <x:sheetData>
    <x:row r="1" ht="36" customHeight="1">
      <x:c r="A1" s="4" t="str">
        <x:v>Caderno de Serviços 2026 | Volumetria SETUP sugerida</x:v>
      </x:c>
      <x:c r="B1" s="4" t="str">
        <x:v>Caderno de Serviços 2026 | Volumetria SETUP sugerida</x:v>
      </x:c>
      <x:c r="C1" s="4" t="str">
        <x:v>Caderno de Serviços 2026 | Volumetria SETUP sugerida</x:v>
      </x:c>
      <x:c r="D1" s="4" t="str">
        <x:v>Caderno de Serviços 2026 | Volumetria SETUP sugerida</x:v>
      </x:c>
      <x:c r="E1" s="4" t="str">
        <x:v>Caderno de Serviços 2026 | Volumetria SETUP sugerida</x:v>
      </x:c>
      <x:c r="F1" s="4" t="str">
        <x:v>Caderno de Serviços 2026 | Volumetria SETUP sugerida</x:v>
      </x:c>
      <x:c r="G1" s="4" t="str">
        <x:v>Caderno de Serviços 2026 | Volumetria SETUP sugerida</x:v>
      </x:c>
      <x:c r="H1" s="4" t="str">
        <x:v>Caderno de Serviços 2026 | Volumetria SETUP sugerida</x:v>
      </x:c>
      <x:c r="I1" s="4" t="str">
        <x:v>Caderno de Serviços 2026 | Volumetria SETUP sugerida</x:v>
      </x:c>
      <x:c r="J1" s="4" t="str">
        <x:v>Caderno de Serviços 2026 | Volumetria SETUP sugerida</x:v>
      </x:c>
      <x:c r="K1" s="4" t="str">
        <x:v>Caderno de Serviços 2026 | Volumetria SETUP sugerida</x:v>
      </x:c>
      <x:c r="L1" s="4" t="str">
        <x:v>Caderno de Serviços 2026 | Volumetria SETUP sugerida</x:v>
      </x:c>
      <x:c r="M1" s="4" t="str">
        <x:v>Caderno de Serviços 2026 | Volumetria SETUP sugerida</x:v>
      </x:c>
      <x:c r="N1" s="4" t="str">
        <x:v>Caderno de Serviços 2026 | Volumetria SETUP sugerida</x:v>
      </x:c>
      <x:c r="O1" s="4" t="str">
        <x:v>Caderno de Serviços 2026 | Volumetria SETUP sugerida</x:v>
      </x:c>
      <x:c r="P1" s="4" t="str">
        <x:v>Caderno de Serviços 2026 | Volumetria SETUP sugerida</x:v>
      </x:c>
      <x:c r="Q1" s="4" t="str">
        <x:v>Caderno de Serviços 2026 | Volumetria SETUP sugerida</x:v>
      </x:c>
    </x:row>
    <x:row r="2" ht="32" customHeight="1">
      <x:c r="A2" s="13" t="str">
        <x:v>O volume SETUP é o executado líquido de 2025 convertido pelas regras do de/para. Colunas derivadas permanecem em fórmula para facilitar auditoria e atualização.</x:v>
      </x:c>
      <x:c r="B2" s="14" t="str">
        <x:v>O volume SETUP é o executado líquido de 2025 convertido pelas regras do de/para. Colunas derivadas permanecem em fórmula para facilitar auditoria e atualização.</x:v>
      </x:c>
      <x:c r="C2" s="14" t="str">
        <x:v>O volume SETUP é o executado líquido de 2025 convertido pelas regras do de/para. Colunas derivadas permanecem em fórmula para facilitar auditoria e atualização.</x:v>
      </x:c>
      <x:c r="D2" s="14" t="str">
        <x:v>O volume SETUP é o executado líquido de 2025 convertido pelas regras do de/para. Colunas derivadas permanecem em fórmula para facilitar auditoria e atualização.</x:v>
      </x:c>
      <x:c r="E2" s="14" t="str">
        <x:v>O volume SETUP é o executado líquido de 2025 convertido pelas regras do de/para. Colunas derivadas permanecem em fórmula para facilitar auditoria e atualização.</x:v>
      </x:c>
      <x:c r="F2" s="14" t="str">
        <x:v>O volume SETUP é o executado líquido de 2025 convertido pelas regras do de/para. Colunas derivadas permanecem em fórmula para facilitar auditoria e atualização.</x:v>
      </x:c>
      <x:c r="G2" s="14" t="str">
        <x:v>O volume SETUP é o executado líquido de 2025 convertido pelas regras do de/para. Colunas derivadas permanecem em fórmula para facilitar auditoria e atualização.</x:v>
      </x:c>
      <x:c r="H2" s="14" t="str">
        <x:v>O volume SETUP é o executado líquido de 2025 convertido pelas regras do de/para. Colunas derivadas permanecem em fórmula para facilitar auditoria e atualização.</x:v>
      </x:c>
      <x:c r="I2" s="14" t="str">
        <x:v>O volume SETUP é o executado líquido de 2025 convertido pelas regras do de/para. Colunas derivadas permanecem em fórmula para facilitar auditoria e atualização.</x:v>
      </x:c>
      <x:c r="J2" s="14" t="str">
        <x:v>O volume SETUP é o executado líquido de 2025 convertido pelas regras do de/para. Colunas derivadas permanecem em fórmula para facilitar auditoria e atualização.</x:v>
      </x:c>
      <x:c r="K2" s="14" t="str">
        <x:v>O volume SETUP é o executado líquido de 2025 convertido pelas regras do de/para. Colunas derivadas permanecem em fórmula para facilitar auditoria e atualização.</x:v>
      </x:c>
      <x:c r="L2" s="14" t="str">
        <x:v>O volume SETUP é o executado líquido de 2025 convertido pelas regras do de/para. Colunas derivadas permanecem em fórmula para facilitar auditoria e atualização.</x:v>
      </x:c>
      <x:c r="M2" s="14" t="str">
        <x:v>O volume SETUP é o executado líquido de 2025 convertido pelas regras do de/para. Colunas derivadas permanecem em fórmula para facilitar auditoria e atualização.</x:v>
      </x:c>
      <x:c r="N2" s="14" t="str">
        <x:v>O volume SETUP é o executado líquido de 2025 convertido pelas regras do de/para. Colunas derivadas permanecem em fórmula para facilitar auditoria e atualização.</x:v>
      </x:c>
      <x:c r="O2" s="14" t="str">
        <x:v>O volume SETUP é o executado líquido de 2025 convertido pelas regras do de/para. Colunas derivadas permanecem em fórmula para facilitar auditoria e atualização.</x:v>
      </x:c>
      <x:c r="P2" s="14" t="str">
        <x:v>O volume SETUP é o executado líquido de 2025 convertido pelas regras do de/para. Colunas derivadas permanecem em fórmula para facilitar auditoria e atualização.</x:v>
      </x:c>
      <x:c r="Q2" s="15" t="str">
        <x:v>O volume SETUP é o executado líquido de 2025 convertido pelas regras do de/para. Colunas derivadas permanecem em fórmula para facilitar auditoria e atualização.</x:v>
      </x:c>
    </x:row>
    <x:row r="4" ht="30" customHeight="1">
      <x:c r="A4" s="27" t="str">
        <x:v>ÁREA</x:v>
      </x:c>
      <x:c r="B4" s="28" t="str">
        <x:v>TIPO DE SERVIÇO</x:v>
      </x:c>
      <x:c r="C4" s="28" t="str">
        <x:v>CÓDIGO SERVIÇO NOVO</x:v>
      </x:c>
      <x:c r="D4" s="28" t="str">
        <x:v>DESCRIÇÃO NOVO</x:v>
      </x:c>
      <x:c r="E4" s="28" t="str">
        <x:v>UNIDADE</x:v>
      </x:c>
      <x:c r="F4" s="28" t="str">
        <x:v>VOLUME EQTL 12M</x:v>
      </x:c>
      <x:c r="G4" s="28" t="str">
        <x:v>VOLUME SETUP 12M</x:v>
      </x:c>
      <x:c r="H4" s="28" t="str">
        <x:v>DELTA VOLUME</x:v>
      </x:c>
      <x:c r="I4" s="28" t="str">
        <x:v>VALOR UNIT. K1</x:v>
      </x:c>
      <x:c r="J4" s="28" t="str">
        <x:v>VALOR EQTL K1</x:v>
      </x:c>
      <x:c r="K4" s="28" t="str">
        <x:v>VALOR SETUP K1</x:v>
      </x:c>
      <x:c r="L4" s="28" t="str">
        <x:v>REFERÊNCIA 073 ALOCADA</x:v>
      </x:c>
      <x:c r="M4" s="28" t="str">
        <x:v>K DA LINHA</x:v>
      </x:c>
      <x:c r="N4" s="28" t="str">
        <x:v>STATUS</x:v>
      </x:c>
      <x:c r="O4" s="28" t="str">
        <x:v>ORIGEM DO PREÇO</x:v>
      </x:c>
      <x:c r="P4" s="28" t="str">
        <x:v>CÓDIGOS 073 RELACIONADOS</x:v>
      </x:c>
      <x:c r="Q4" s="29" t="str">
        <x:v>LINHAS HISTÓRICAS</x:v>
      </x:c>
    </x:row>
    <x:row r="5">
      <x:c r="A5" s="34" t="str">
        <x:v>STC</x:v>
      </x:c>
      <x:c r="B5" s="34" t="str">
        <x:v>PLANTÃO</x:v>
      </x:c>
      <x:c r="C5" s="34" t="str">
        <x:v>5013300039</x:v>
      </x:c>
      <x:c r="D5" s="133" t="str">
        <x:v>ATEND EMERG FALTA ENERGIA INDIV</x:v>
      </x:c>
      <x:c r="E5" s="34" t="str">
        <x:v>UNIDADE</x:v>
      </x:c>
      <x:c r="F5" s="130" t="n">
        <x:v>144827.5</x:v>
      </x:c>
      <x:c r="G5" s="130" t="n">
        <x:v>224075</x:v>
      </x:c>
      <x:c r="H5" s="130" t="n">
        <x:f>G5-F5</x:f>
        <x:v>79247.5</x:v>
      </x:c>
      <x:c r="I5" s="37" t="n">
        <x:v>216.86</x:v>
      </x:c>
      <x:c r="J5" s="37" t="n">
        <x:f>F5*I5</x:f>
        <x:v>31407291.650000002</x:v>
      </x:c>
      <x:c r="K5" s="37" t="n">
        <x:f>G5*I5</x:f>
        <x:v>48592904.5</x:v>
      </x:c>
      <x:c r="L5" s="37" t="n">
        <x:v>84086384.5</x:v>
      </x:c>
      <x:c r="M5" s="40" t="n">
        <x:f>IF(K5=0,"",L5/K5)</x:f>
        <x:v>1.7304251590888131</x:v>
      </x:c>
      <x:c r="N5" s="34" t="str">
        <x:v>VOLUME SETUP MAIOR</x:v>
      </x:c>
      <x:c r="O5" s="34" t="str">
        <x:v>ANEXO IX ATUAL</x:v>
      </x:c>
      <x:c r="P5" s="133" t="str">
        <x:v>5013300000</x:v>
      </x:c>
      <x:c r="Q5" s="111" t="n">
        <x:v>1417</x:v>
      </x:c>
    </x:row>
    <x:row r="6">
      <x:c r="A6" s="35" t="str">
        <x:v>STC</x:v>
      </x:c>
      <x:c r="B6" s="35" t="str">
        <x:v>PLANTÃO</x:v>
      </x:c>
      <x:c r="C6" s="35" t="str">
        <x:v>5013300038</x:v>
      </x:c>
      <x:c r="D6" s="134" t="str">
        <x:v>ATEND EMERG FALTA ENERGIA COLETIVA BT</x:v>
      </x:c>
      <x:c r="E6" s="35" t="str">
        <x:v>UNIDADE</x:v>
      </x:c>
      <x:c r="F6" s="131" t="n">
        <x:v>30028</x:v>
      </x:c>
      <x:c r="G6" s="131" t="n">
        <x:v>0</x:v>
      </x:c>
      <x:c r="H6" s="131" t="n">
        <x:f>G6-F6</x:f>
        <x:v>-30028</x:v>
      </x:c>
      <x:c r="I6" s="38" t="n">
        <x:v>442.17</x:v>
      </x:c>
      <x:c r="J6" s="38" t="n">
        <x:f>F6*I6</x:f>
        <x:v>13277480.76</x:v>
      </x:c>
      <x:c r="K6" s="38" t="n">
        <x:f>G6*I6</x:f>
        <x:v>0</x:v>
      </x:c>
      <x:c r="L6" s="38" t="n">
        <x:v>0</x:v>
      </x:c>
      <x:c r="M6" s="41" t="str">
        <x:f>IF(K6=0,"",L6/K6)</x:f>
      </x:c>
      <x:c r="N6" s="35" t="str">
        <x:v>SEM HISTÓRICO EM 2025</x:v>
      </x:c>
      <x:c r="O6" s="35" t="str">
        <x:v>ANEXO IX ATUAL</x:v>
      </x:c>
      <x:c r="P6" s="134" t="str"/>
      <x:c r="Q6" s="112" t="n">
        <x:v>0</x:v>
      </x:c>
    </x:row>
    <x:row r="7">
      <x:c r="A7" s="35" t="str">
        <x:v>O&amp;M</x:v>
      </x:c>
      <x:c r="B7" s="35" t="str">
        <x:v>LINHA MORTA</x:v>
      </x:c>
      <x:c r="C7" s="35" t="str">
        <x:v>5024000064</x:v>
      </x:c>
      <x:c r="D7" s="134" t="str">
        <x:v>INST RAMAL DE CONEXAO CONC/MULTIPLEX LM</x:v>
      </x:c>
      <x:c r="E7" s="35" t="str">
        <x:v>UNIDADE</x:v>
      </x:c>
      <x:c r="F7" s="131" t="n">
        <x:v>21616</x:v>
      </x:c>
      <x:c r="G7" s="131" t="n">
        <x:v>2700</x:v>
      </x:c>
      <x:c r="H7" s="131" t="n">
        <x:f>G7-F7</x:f>
        <x:v>-18916</x:v>
      </x:c>
      <x:c r="I7" s="38" t="n">
        <x:v>499.51</x:v>
      </x:c>
      <x:c r="J7" s="38" t="n">
        <x:f>F7*I7</x:f>
        <x:v>10797408.16</x:v>
      </x:c>
      <x:c r="K7" s="38" t="n">
        <x:f>G7*I7</x:f>
        <x:v>1348677</x:v>
      </x:c>
      <x:c r="L7" s="38" t="n">
        <x:v>461194.91</x:v>
      </x:c>
      <x:c r="M7" s="41" t="n">
        <x:f>IF(K7=0,"",L7/K7)</x:f>
        <x:v>0.34196098102065947</x:v>
      </x:c>
      <x:c r="N7" s="35" t="str">
        <x:v>VOLUME EQTL MAIOR</x:v>
      </x:c>
      <x:c r="O7" s="35" t="str">
        <x:v>ANEXO IX ATUAL</x:v>
      </x:c>
      <x:c r="P7" s="134" t="str">
        <x:v>5400099277</x:v>
      </x:c>
      <x:c r="Q7" s="112" t="n">
        <x:v>402</x:v>
      </x:c>
    </x:row>
    <x:row r="8">
      <x:c r="A8" s="35" t="str">
        <x:v>STC</x:v>
      </x:c>
      <x:c r="B8" s="35" t="str">
        <x:v>CORTE</x:v>
      </x:c>
      <x:c r="C8" s="35" t="str">
        <x:v>5082000181</x:v>
      </x:c>
      <x:c r="D8" s="134" t="str">
        <x:v>ACAO PRODUTIVA CORTE POSTE STC</x:v>
      </x:c>
      <x:c r="E8" s="35" t="str">
        <x:v>UNIDADE</x:v>
      </x:c>
      <x:c r="F8" s="131" t="n">
        <x:v>119583.83045</x:v>
      </x:c>
      <x:c r="G8" s="131" t="n">
        <x:v>0</x:v>
      </x:c>
      <x:c r="H8" s="131" t="n">
        <x:f>G8-F8</x:f>
        <x:v>-119583.83045</x:v>
      </x:c>
      <x:c r="I8" s="38" t="n">
        <x:v>60.2</x:v>
      </x:c>
      <x:c r="J8" s="38" t="n">
        <x:f>F8*I8</x:f>
        <x:v>7198946.59309</x:v>
      </x:c>
      <x:c r="K8" s="38" t="n">
        <x:f>G8*I8</x:f>
        <x:v>0</x:v>
      </x:c>
      <x:c r="L8" s="38" t="n">
        <x:v>0</x:v>
      </x:c>
      <x:c r="M8" s="41" t="str">
        <x:f>IF(K8=0,"",L8/K8)</x:f>
      </x:c>
      <x:c r="N8" s="35" t="str">
        <x:v>SEM HISTÓRICO EM 2025</x:v>
      </x:c>
      <x:c r="O8" s="35" t="str">
        <x:v>ANEXO IX ATUAL</x:v>
      </x:c>
      <x:c r="P8" s="134" t="str"/>
      <x:c r="Q8" s="112" t="n">
        <x:v>0</x:v>
      </x:c>
    </x:row>
    <x:row r="9">
      <x:c r="A9" s="35" t="str">
        <x:v>O&amp;M</x:v>
      </x:c>
      <x:c r="B9" s="35" t="str">
        <x:v>LINHA MORTA</x:v>
      </x:c>
      <x:c r="C9" s="35" t="str">
        <x:v>5020000098</x:v>
      </x:c>
      <x:c r="D9" s="134" t="str">
        <x:v>INST POSTE DE FIBRA 7 A 19M LM</x:v>
      </x:c>
      <x:c r="E9" s="35" t="str">
        <x:v>UNIDADE</x:v>
      </x:c>
      <x:c r="F9" s="131" t="n">
        <x:v>9503</x:v>
      </x:c>
      <x:c r="G9" s="131" t="n">
        <x:v>4021.084327</x:v>
      </x:c>
      <x:c r="H9" s="131" t="n">
        <x:f>G9-F9</x:f>
        <x:v>-5481.9156729999995</x:v>
      </x:c>
      <x:c r="I9" s="38" t="n">
        <x:v>1174.76</x:v>
      </x:c>
      <x:c r="J9" s="38" t="n">
        <x:f>F9*I9</x:f>
        <x:v>11163744.28</x:v>
      </x:c>
      <x:c r="K9" s="38" t="n">
        <x:f>G9*I9</x:f>
        <x:v>4723809.02398652</x:v>
      </x:c>
      <x:c r="L9" s="38" t="n">
        <x:v>4977669.66</x:v>
      </x:c>
      <x:c r="M9" s="41" t="n">
        <x:f>IF(K9=0,"",L9/K9)</x:f>
        <x:v>1.0537406645197611</x:v>
      </x:c>
      <x:c r="N9" s="35" t="str">
        <x:v>VOLUME EQTL MAIOR</x:v>
      </x:c>
      <x:c r="O9" s="35" t="str">
        <x:v>ANEXO IX ATUAL</x:v>
      </x:c>
      <x:c r="P9" s="134" t="str">
        <x:v>5400099201 · 5400099203 · 5400099196 · 5400099202 · 5400099697 · 5400099200 · 5400099197</x:v>
      </x:c>
      <x:c r="Q9" s="112" t="n">
        <x:v>2287</x:v>
      </x:c>
    </x:row>
    <x:row r="10">
      <x:c r="A10" s="35" t="str">
        <x:v>STC</x:v>
      </x:c>
      <x:c r="B10" s="35" t="str">
        <x:v>LIGAÇÃO NOVA</x:v>
      </x:c>
      <x:c r="C10" s="35" t="str">
        <x:v>5082000199</x:v>
      </x:c>
      <x:c r="D10" s="134" t="str">
        <x:v>RET MEDIDOR ELETRONICO STC</x:v>
      </x:c>
      <x:c r="E10" s="35" t="str">
        <x:v>UNIDADE</x:v>
      </x:c>
      <x:c r="F10" s="131" t="n">
        <x:v>68134.838957</x:v>
      </x:c>
      <x:c r="G10" s="131" t="n">
        <x:v>14476</x:v>
      </x:c>
      <x:c r="H10" s="131" t="n">
        <x:f>G10-F10</x:f>
        <x:v>-53658.838957</x:v>
      </x:c>
      <x:c r="I10" s="38" t="n">
        <x:v>115.06</x:v>
      </x:c>
      <x:c r="J10" s="38" t="n">
        <x:f>F10*I10</x:f>
        <x:v>7839594.5703924205</x:v>
      </x:c>
      <x:c r="K10" s="38" t="n">
        <x:f>G10*I10</x:f>
        <x:v>1665608.56</x:v>
      </x:c>
      <x:c r="L10" s="38" t="n">
        <x:v>291876.74</x:v>
      </x:c>
      <x:c r="M10" s="41" t="n">
        <x:f>IF(K10=0,"",L10/K10)</x:f>
        <x:v>0.1752372958505929</x:v>
      </x:c>
      <x:c r="N10" s="35" t="str">
        <x:v>VOLUME EQTL MAIOR</x:v>
      </x:c>
      <x:c r="O10" s="35" t="str">
        <x:v>ANEXO IX ATUAL</x:v>
      </x:c>
      <x:c r="P10" s="134" t="str">
        <x:v>5082000083 · 5082000079</x:v>
      </x:c>
      <x:c r="Q10" s="112" t="n">
        <x:v>1298</x:v>
      </x:c>
    </x:row>
    <x:row r="11">
      <x:c r="A11" s="35" t="str">
        <x:v>STC</x:v>
      </x:c>
      <x:c r="B11" s="35" t="str">
        <x:v>LIGAÇÃO NOVA</x:v>
      </x:c>
      <x:c r="C11" s="35" t="str">
        <x:v>5082000196</x:v>
      </x:c>
      <x:c r="D11" s="134" t="str">
        <x:v>REATIVACAO UC S/ INST MEDIDOR E RAMAL</x:v>
      </x:c>
      <x:c r="E11" s="35" t="str">
        <x:v>UNIDADE</x:v>
      </x:c>
      <x:c r="F11" s="131" t="n">
        <x:v>0</x:v>
      </x:c>
      <x:c r="G11" s="131" t="n">
        <x:v>45549</x:v>
      </x:c>
      <x:c r="H11" s="131" t="n">
        <x:f>G11-F11</x:f>
        <x:v>45549</x:v>
      </x:c>
      <x:c r="I11" s="38" t="n">
        <x:v>126.44</x:v>
      </x:c>
      <x:c r="J11" s="38" t="n">
        <x:f>F11*I11</x:f>
        <x:v>0</x:v>
      </x:c>
      <x:c r="K11" s="38" t="n">
        <x:f>G11*I11</x:f>
        <x:v>5759215.56</x:v>
      </x:c>
      <x:c r="L11" s="38" t="n">
        <x:v>3226235.67</x:v>
      </x:c>
      <x:c r="M11" s="41" t="n">
        <x:f>IF(K11=0,"",L11/K11)</x:f>
        <x:v>0.5601866497943689</x:v>
      </x:c>
      <x:c r="N11" s="35" t="str">
        <x:v>NÃO PREVISTO PELA EQTL</x:v>
      </x:c>
      <x:c r="O11" s="35" t="str">
        <x:v>ANEXO IX ATUAL</x:v>
      </x:c>
      <x:c r="P11" s="134" t="str">
        <x:v>5082000092</x:v>
      </x:c>
      <x:c r="Q11" s="112" t="n">
        <x:v>687</x:v>
      </x:c>
    </x:row>
    <x:row r="12">
      <x:c r="A12" s="35" t="str">
        <x:v>O&amp;M</x:v>
      </x:c>
      <x:c r="B12" s="35" t="str">
        <x:v>LINHA VIVA</x:v>
      </x:c>
      <x:c r="C12" s="35" t="str">
        <x:v>5031200310</x:v>
      </x:c>
      <x:c r="D12" s="134" t="str">
        <x:v>INST ESTR PRI 2/3F SUS/PAS SP CRUZ SP LV</x:v>
      </x:c>
      <x:c r="E12" s="35" t="str">
        <x:v>UNIDADE</x:v>
      </x:c>
      <x:c r="F12" s="131" t="n">
        <x:v>10486</x:v>
      </x:c>
      <x:c r="G12" s="131" t="n">
        <x:v>1438</x:v>
      </x:c>
      <x:c r="H12" s="131" t="n">
        <x:f>G12-F12</x:f>
        <x:v>-9048</x:v>
      </x:c>
      <x:c r="I12" s="38" t="n">
        <x:v>621.71</x:v>
      </x:c>
      <x:c r="J12" s="38" t="n">
        <x:f>F12*I12</x:f>
        <x:v>6519251.0600000005</x:v>
      </x:c>
      <x:c r="K12" s="38" t="n">
        <x:f>G12*I12</x:f>
        <x:v>894018.9800000001</x:v>
      </x:c>
      <x:c r="L12" s="38" t="n">
        <x:v>1518266.32</x:v>
      </x:c>
      <x:c r="M12" s="41" t="n">
        <x:f>IF(K12=0,"",L12/K12)</x:f>
        <x:v>1.698248419737129</x:v>
      </x:c>
      <x:c r="N12" s="35" t="str">
        <x:v>VOLUME EQTL MAIOR</x:v>
      </x:c>
      <x:c r="O12" s="35" t="str">
        <x:v>ANEXO IX ATUAL</x:v>
      </x:c>
      <x:c r="P12" s="134" t="str">
        <x:v>5400099400 · 5400099366 · 5400099398 · 5400099402</x:v>
      </x:c>
      <x:c r="Q12" s="112" t="n">
        <x:v>818</x:v>
      </x:c>
    </x:row>
    <x:row r="13">
      <x:c r="A13" s="35" t="str">
        <x:v>STC</x:v>
      </x:c>
      <x:c r="B13" s="35" t="str">
        <x:v>CORTE</x:v>
      </x:c>
      <x:c r="C13" s="35" t="str">
        <x:v>5082000188</x:v>
      </x:c>
      <x:c r="D13" s="134" t="str">
        <x:v>ACAO PRODUTIVA RELIGACAO POSTE STC</x:v>
      </x:c>
      <x:c r="E13" s="35" t="str">
        <x:v>UNIDADE</x:v>
      </x:c>
      <x:c r="F13" s="131" t="n">
        <x:v>79776.9595</x:v>
      </x:c>
      <x:c r="G13" s="131" t="n">
        <x:v>0</x:v>
      </x:c>
      <x:c r="H13" s="131" t="n">
        <x:f>G13-F13</x:f>
        <x:v>-79776.9595</x:v>
      </x:c>
      <x:c r="I13" s="38" t="n">
        <x:v>60.2</x:v>
      </x:c>
      <x:c r="J13" s="38" t="n">
        <x:f>F13*I13</x:f>
        <x:v>4802572.9619</x:v>
      </x:c>
      <x:c r="K13" s="38" t="n">
        <x:f>G13*I13</x:f>
        <x:v>0</x:v>
      </x:c>
      <x:c r="L13" s="38" t="n">
        <x:v>0</x:v>
      </x:c>
      <x:c r="M13" s="41" t="str">
        <x:f>IF(K13=0,"",L13/K13)</x:f>
      </x:c>
      <x:c r="N13" s="35" t="str">
        <x:v>SEM HISTÓRICO EM 2025</x:v>
      </x:c>
      <x:c r="O13" s="35" t="str">
        <x:v>ANEXO IX ATUAL</x:v>
      </x:c>
      <x:c r="P13" s="134" t="str"/>
      <x:c r="Q13" s="112" t="n">
        <x:v>0</x:v>
      </x:c>
    </x:row>
    <x:row r="14">
      <x:c r="A14" s="35" t="str">
        <x:v>STC</x:v>
      </x:c>
      <x:c r="B14" s="35" t="str">
        <x:v>CORTE</x:v>
      </x:c>
      <x:c r="C14" s="35" t="str">
        <x:v>5082000184</x:v>
      </x:c>
      <x:c r="D14" s="134" t="str">
        <x:v>ACAO PRODUTIVA CORTE DISJ STC</x:v>
      </x:c>
      <x:c r="E14" s="35" t="str">
        <x:v>UNIDADE</x:v>
      </x:c>
      <x:c r="F14" s="131" t="n">
        <x:v>17083.40435</x:v>
      </x:c>
      <x:c r="G14" s="131" t="n">
        <x:v>165585</x:v>
      </x:c>
      <x:c r="H14" s="131" t="n">
        <x:f>G14-F14</x:f>
        <x:v>148501.59565</x:v>
      </x:c>
      <x:c r="I14" s="38" t="n">
        <x:v>31.41</x:v>
      </x:c>
      <x:c r="J14" s="38" t="n">
        <x:f>F14*I14</x:f>
        <x:v>536589.7306335</x:v>
      </x:c>
      <x:c r="K14" s="38" t="n">
        <x:f>G14*I14</x:f>
        <x:v>5201024.85</x:v>
      </x:c>
      <x:c r="L14" s="38" t="n">
        <x:v>3518681.25</x:v>
      </x:c>
      <x:c r="M14" s="41" t="n">
        <x:f>IF(K14=0,"",L14/K14)</x:f>
        <x:v>0.6765361349888571</x:v>
      </x:c>
      <x:c r="N14" s="35" t="str">
        <x:v>VOLUME SETUP MAIOR</x:v>
      </x:c>
      <x:c r="O14" s="35" t="str">
        <x:v>ANEXO IX ATUAL</x:v>
      </x:c>
      <x:c r="P14" s="134" t="str">
        <x:v>5017000005</x:v>
      </x:c>
      <x:c r="Q14" s="112" t="n">
        <x:v>526</x:v>
      </x:c>
    </x:row>
    <x:row r="15">
      <x:c r="A15" s="35" t="str">
        <x:v>STC</x:v>
      </x:c>
      <x:c r="B15" s="35" t="str">
        <x:v>LIGAÇÃO NOVA</x:v>
      </x:c>
      <x:c r="C15" s="35" t="str">
        <x:v>5082000204</x:v>
      </x:c>
      <x:c r="D15" s="134" t="str">
        <x:v>RET RAMAL DE CONEXAO CONC/MULTIPLEX STC</x:v>
      </x:c>
      <x:c r="E15" s="35" t="str">
        <x:v>UNIDADE</x:v>
      </x:c>
      <x:c r="F15" s="131" t="n">
        <x:v>50660</x:v>
      </x:c>
      <x:c r="G15" s="131" t="n">
        <x:v>23682</x:v>
      </x:c>
      <x:c r="H15" s="131" t="n">
        <x:f>G15-F15</x:f>
        <x:v>-26978</x:v>
      </x:c>
      <x:c r="I15" s="38" t="n">
        <x:v>168.17</x:v>
      </x:c>
      <x:c r="J15" s="38" t="n">
        <x:f>F15*I15</x:f>
        <x:v>8519492.2</x:v>
      </x:c>
      <x:c r="K15" s="38" t="n">
        <x:f>G15*I15</x:f>
        <x:v>3982601.9399999995</x:v>
      </x:c>
      <x:c r="L15" s="38" t="n">
        <x:v>337231.68</x:v>
      </x:c>
      <x:c r="M15" s="41" t="n">
        <x:f>IF(K15=0,"",L15/K15)</x:f>
        <x:v>0.08467622049116966</x:v>
      </x:c>
      <x:c r="N15" s="35" t="str">
        <x:v>VOLUME EQTL MAIOR</x:v>
      </x:c>
      <x:c r="O15" s="35" t="str">
        <x:v>ANEXO IX ATUAL</x:v>
      </x:c>
      <x:c r="P15" s="134" t="str">
        <x:v>5015000012</x:v>
      </x:c>
      <x:c r="Q15" s="112" t="n">
        <x:v>804</x:v>
      </x:c>
    </x:row>
    <x:row r="16">
      <x:c r="A16" s="35" t="str">
        <x:v>O&amp;M</x:v>
      </x:c>
      <x:c r="B16" s="35" t="str">
        <x:v>LINHA VIVA</x:v>
      </x:c>
      <x:c r="C16" s="35" t="str">
        <x:v>5031200316</x:v>
      </x:c>
      <x:c r="D16" s="134" t="str">
        <x:v>INST ESTR PRI 2/3F ANC/AMA DP CRUZ DP LV</x:v>
      </x:c>
      <x:c r="E16" s="35" t="str">
        <x:v>UNIDADE</x:v>
      </x:c>
      <x:c r="F16" s="131" t="n">
        <x:v>2858.666667</x:v>
      </x:c>
      <x:c r="G16" s="131" t="n">
        <x:v>204</x:v>
      </x:c>
      <x:c r="H16" s="131" t="n">
        <x:f>G16-F16</x:f>
        <x:v>-2654.666667</x:v>
      </x:c>
      <x:c r="I16" s="38" t="n">
        <x:v>1669.48</x:v>
      </x:c>
      <x:c r="J16" s="38" t="n">
        <x:f>F16*I16</x:f>
        <x:v>4772486.82722316</x:v>
      </x:c>
      <x:c r="K16" s="38" t="n">
        <x:f>G16*I16</x:f>
        <x:v>340573.92</x:v>
      </x:c>
      <x:c r="L16" s="38" t="n">
        <x:v>662339.18</x:v>
      </x:c>
      <x:c r="M16" s="41" t="n">
        <x:f>IF(K16=0,"",L16/K16)</x:f>
        <x:v>1.9447736338707324</x:v>
      </x:c>
      <x:c r="N16" s="35" t="str">
        <x:v>VOLUME EQTL MAIOR</x:v>
      </x:c>
      <x:c r="O16" s="35" t="str">
        <x:v>ANEXO IX ATUAL</x:v>
      </x:c>
      <x:c r="P16" s="134" t="str">
        <x:v>5400099437 · 5400099435</x:v>
      </x:c>
      <x:c r="Q16" s="112" t="n">
        <x:v>182</x:v>
      </x:c>
    </x:row>
    <x:row r="17">
      <x:c r="A17" s="35" t="str">
        <x:v>O&amp;M</x:v>
      </x:c>
      <x:c r="B17" s="35" t="str">
        <x:v>LINHA VIVA</x:v>
      </x:c>
      <x:c r="C17" s="35" t="str">
        <x:v>5031200314</x:v>
      </x:c>
      <x:c r="D17" s="134" t="str">
        <x:v>INST ESTR PRI 2/3F ANC/AMA SP CRUZ DP LV</x:v>
      </x:c>
      <x:c r="E17" s="35" t="str">
        <x:v>UNIDADE</x:v>
      </x:c>
      <x:c r="F17" s="131" t="n">
        <x:v>3167.449643</x:v>
      </x:c>
      <x:c r="G17" s="131" t="n">
        <x:v>210</x:v>
      </x:c>
      <x:c r="H17" s="131" t="n">
        <x:f>G17-F17</x:f>
        <x:v>-2957.449643</x:v>
      </x:c>
      <x:c r="I17" s="38" t="n">
        <x:v>1252.08</x:v>
      </x:c>
      <x:c r="J17" s="38" t="n">
        <x:f>F17*I17</x:f>
        <x:v>3965900.34900744</x:v>
      </x:c>
      <x:c r="K17" s="38" t="n">
        <x:f>G17*I17</x:f>
        <x:v>262936.8</x:v>
      </x:c>
      <x:c r="L17" s="38" t="n">
        <x:v>457710.69</x:v>
      </x:c>
      <x:c r="M17" s="41" t="n">
        <x:f>IF(K17=0,"",L17/K17)</x:f>
        <x:v>1.740763141561014</x:v>
      </x:c>
      <x:c r="N17" s="35" t="str">
        <x:v>VOLUME EQTL MAIOR</x:v>
      </x:c>
      <x:c r="O17" s="35" t="str">
        <x:v>ANEXO IX ATUAL</x:v>
      </x:c>
      <x:c r="P17" s="134" t="str">
        <x:v>5400099423 · 5400099419</x:v>
      </x:c>
      <x:c r="Q17" s="112" t="n">
        <x:v>171</x:v>
      </x:c>
    </x:row>
    <x:row r="18">
      <x:c r="A18" s="35" t="str">
        <x:v>STC</x:v>
      </x:c>
      <x:c r="B18" s="35" t="str">
        <x:v>CORTE</x:v>
      </x:c>
      <x:c r="C18" s="35" t="str">
        <x:v>5082000190</x:v>
      </x:c>
      <x:c r="D18" s="134" t="str">
        <x:v>INST MEDIDOR ELETRONICO COMERCIAL STC</x:v>
      </x:c>
      <x:c r="E18" s="35" t="str">
        <x:v>UNIDADE</x:v>
      </x:c>
      <x:c r="F18" s="131" t="n">
        <x:v>54139.2</x:v>
      </x:c>
      <x:c r="G18" s="131" t="n">
        <x:v>0</x:v>
      </x:c>
      <x:c r="H18" s="131" t="n">
        <x:f>G18-F18</x:f>
        <x:v>-54139.2</x:v>
      </x:c>
      <x:c r="I18" s="38" t="n">
        <x:v>68.05</x:v>
      </x:c>
      <x:c r="J18" s="38" t="n">
        <x:f>F18*I18</x:f>
        <x:v>3684172.5599999996</x:v>
      </x:c>
      <x:c r="K18" s="38" t="n">
        <x:f>G18*I18</x:f>
        <x:v>0</x:v>
      </x:c>
      <x:c r="L18" s="38" t="n">
        <x:v>0</x:v>
      </x:c>
      <x:c r="M18" s="41" t="str">
        <x:f>IF(K18=0,"",L18/K18)</x:f>
      </x:c>
      <x:c r="N18" s="35" t="str">
        <x:v>SEM HISTÓRICO EM 2025</x:v>
      </x:c>
      <x:c r="O18" s="35" t="str">
        <x:v>ANEXO IX ATUAL</x:v>
      </x:c>
      <x:c r="P18" s="134" t="str"/>
      <x:c r="Q18" s="112" t="n">
        <x:v>0</x:v>
      </x:c>
    </x:row>
    <x:row r="19">
      <x:c r="A19" s="35" t="str">
        <x:v>O&amp;M</x:v>
      </x:c>
      <x:c r="B19" s="35" t="str">
        <x:v>LINHA MORTA</x:v>
      </x:c>
      <x:c r="C19" s="35" t="str">
        <x:v>5022200035</x:v>
      </x:c>
      <x:c r="D19" s="134" t="str">
        <x:v>INST 1HASTE ADICIONAL ATERRAMENTO LM</x:v>
      </x:c>
      <x:c r="E19" s="35" t="str">
        <x:v>UNIDADE</x:v>
      </x:c>
      <x:c r="F19" s="131" t="n">
        <x:v>13190</x:v>
      </x:c>
      <x:c r="G19" s="131" t="n">
        <x:v>2697</x:v>
      </x:c>
      <x:c r="H19" s="131" t="n">
        <x:f>G19-F19</x:f>
        <x:v>-10493</x:v>
      </x:c>
      <x:c r="I19" s="38" t="n">
        <x:v>340.85</x:v>
      </x:c>
      <x:c r="J19" s="38" t="n">
        <x:f>F19*I19</x:f>
        <x:v>4495811.5</x:v>
      </x:c>
      <x:c r="K19" s="38" t="n">
        <x:f>G19*I19</x:f>
        <x:v>919272.4500000001</x:v>
      </x:c>
      <x:c r="L19" s="38" t="n">
        <x:v>171107.54</x:v>
      </x:c>
      <x:c r="M19" s="41" t="n">
        <x:f>IF(K19=0,"",L19/K19)</x:f>
        <x:v>0.1861336538476705</x:v>
      </x:c>
      <x:c r="N19" s="35" t="str">
        <x:v>VOLUME EQTL MAIOR</x:v>
      </x:c>
      <x:c r="O19" s="35" t="str">
        <x:v>ANEXO IX ATUAL</x:v>
      </x:c>
      <x:c r="P19" s="134" t="str">
        <x:v>5400099253</x:v>
      </x:c>
      <x:c r="Q19" s="112" t="n">
        <x:v>708</x:v>
      </x:c>
    </x:row>
    <x:row r="20">
      <x:c r="A20" s="35" t="str">
        <x:v>O&amp;M</x:v>
      </x:c>
      <x:c r="B20" s="35" t="str">
        <x:v>LINHA MORTA</x:v>
      </x:c>
      <x:c r="C20" s="35" t="str">
        <x:v>5025300148</x:v>
      </x:c>
      <x:c r="D20" s="134" t="str">
        <x:v>RET ESTR CP TRAFO DT 3F LM</x:v>
      </x:c>
      <x:c r="E20" s="35" t="str">
        <x:v>CONJUNTO</x:v>
      </x:c>
      <x:c r="F20" s="131" t="n">
        <x:v>1631.344362</x:v>
      </x:c>
      <x:c r="G20" s="131" t="n">
        <x:v>101</x:v>
      </x:c>
      <x:c r="H20" s="131" t="n">
        <x:f>G20-F20</x:f>
        <x:v>-1530.344362</x:v>
      </x:c>
      <x:c r="I20" s="38" t="n">
        <x:v>2168.91</x:v>
      </x:c>
      <x:c r="J20" s="38" t="n">
        <x:f>F20*I20</x:f>
        <x:v>3538239.10018542</x:v>
      </x:c>
      <x:c r="K20" s="38" t="n">
        <x:f>G20*I20</x:f>
        <x:v>219059.90999999997</x:v>
      </x:c>
      <x:c r="L20" s="38" t="n">
        <x:v>135062.25</x:v>
      </x:c>
      <x:c r="M20" s="41" t="n">
        <x:f>IF(K20=0,"",L20/K20)</x:f>
        <x:v>0.6165539372311438</x:v>
      </x:c>
      <x:c r="N20" s="35" t="str">
        <x:v>VOLUME EQTL MAIOR</x:v>
      </x:c>
      <x:c r="O20" s="35" t="str">
        <x:v>ANEXO IX ATUAL</x:v>
      </x:c>
      <x:c r="P20" s="134" t="str">
        <x:v>5400099591</x:v>
      </x:c>
      <x:c r="Q20" s="112" t="n">
        <x:v>101</x:v>
      </x:c>
    </x:row>
    <x:row r="21">
      <x:c r="A21" s="35" t="str">
        <x:v>STC</x:v>
      </x:c>
      <x:c r="B21" s="35" t="str">
        <x:v>PLANTÃO</x:v>
      </x:c>
      <x:c r="C21" s="35" t="str">
        <x:v>5013300037</x:v>
      </x:c>
      <x:c r="D21" s="134" t="str">
        <x:v>ATEND EMERG FALTA ENERGIA COLETIVA MT</x:v>
      </x:c>
      <x:c r="E21" s="35" t="str">
        <x:v>UNIDADE</x:v>
      </x:c>
      <x:c r="F21" s="131" t="n">
        <x:v>6315.5</x:v>
      </x:c>
      <x:c r="G21" s="131" t="n">
        <x:v>0</x:v>
      </x:c>
      <x:c r="H21" s="131" t="n">
        <x:f>G21-F21</x:f>
        <x:v>-6315.5</x:v>
      </x:c>
      <x:c r="I21" s="38" t="n">
        <x:v>513.29</x:v>
      </x:c>
      <x:c r="J21" s="38" t="n">
        <x:f>F21*I21</x:f>
        <x:v>3241682.9949999996</x:v>
      </x:c>
      <x:c r="K21" s="38" t="n">
        <x:f>G21*I21</x:f>
        <x:v>0</x:v>
      </x:c>
      <x:c r="L21" s="38" t="n">
        <x:v>0</x:v>
      </x:c>
      <x:c r="M21" s="41" t="str">
        <x:f>IF(K21=0,"",L21/K21)</x:f>
      </x:c>
      <x:c r="N21" s="35" t="str">
        <x:v>SEM HISTÓRICO EM 2025</x:v>
      </x:c>
      <x:c r="O21" s="35" t="str">
        <x:v>ANEXO IX ATUAL</x:v>
      </x:c>
      <x:c r="P21" s="134" t="str"/>
      <x:c r="Q21" s="112" t="n">
        <x:v>0</x:v>
      </x:c>
    </x:row>
    <x:row r="22">
      <x:c r="A22" s="35" t="str">
        <x:v>STC</x:v>
      </x:c>
      <x:c r="B22" s="35" t="str">
        <x:v>PLANTÃO</x:v>
      </x:c>
      <x:c r="C22" s="35" t="str">
        <x:v>5013300049</x:v>
      </x:c>
      <x:c r="D22" s="134" t="str">
        <x:v>ATEND EMERG MISCEL TECNICA</x:v>
      </x:c>
      <x:c r="E22" s="35" t="str">
        <x:v>UNIDADE</x:v>
      </x:c>
      <x:c r="F22" s="131" t="n">
        <x:v>12185.71</x:v>
      </x:c>
      <x:c r="G22" s="131" t="n">
        <x:v>36509</x:v>
      </x:c>
      <x:c r="H22" s="131" t="n">
        <x:f>G22-F22</x:f>
        <x:v>24323.29</x:v>
      </x:c>
      <x:c r="I22" s="38" t="n">
        <x:v>131.73</x:v>
      </x:c>
      <x:c r="J22" s="38" t="n">
        <x:f>F22*I22</x:f>
        <x:v>1605223.5782999997</x:v>
      </x:c>
      <x:c r="K22" s="38" t="n">
        <x:f>G22*I22</x:f>
        <x:v>4809330.569999999</x:v>
      </x:c>
      <x:c r="L22" s="38" t="n">
        <x:v>1829831.08</x:v>
      </x:c>
      <x:c r="M22" s="41" t="n">
        <x:f>IF(K22=0,"",L22/K22)</x:f>
        <x:v>0.3804752144538071</x:v>
      </x:c>
      <x:c r="N22" s="35" t="str">
        <x:v>VOLUME SETUP MAIOR</x:v>
      </x:c>
      <x:c r="O22" s="35" t="str">
        <x:v>ANEXO IX ATUAL</x:v>
      </x:c>
      <x:c r="P22" s="134" t="str">
        <x:v>5025300070</x:v>
      </x:c>
      <x:c r="Q22" s="112" t="n">
        <x:v>840</x:v>
      </x:c>
    </x:row>
    <x:row r="23">
      <x:c r="A23" s="35" t="str">
        <x:v>O&amp;M</x:v>
      </x:c>
      <x:c r="B23" s="35" t="str">
        <x:v>LINHA MORTA</x:v>
      </x:c>
      <x:c r="C23" s="35" t="str">
        <x:v>5021100015</x:v>
      </x:c>
      <x:c r="D23" s="134" t="str">
        <x:v>RET ESTRUTURA SECUNDARIA LM</x:v>
      </x:c>
      <x:c r="E23" s="35" t="str">
        <x:v>UNIDADE</x:v>
      </x:c>
      <x:c r="F23" s="131" t="n">
        <x:v>2395.846507</x:v>
      </x:c>
      <x:c r="G23" s="131" t="n">
        <x:v>14704.302</x:v>
      </x:c>
      <x:c r="H23" s="131" t="n">
        <x:f>G23-F23</x:f>
        <x:v>12308.455493</x:v>
      </x:c>
      <x:c r="I23" s="38" t="n">
        <x:v>236.61</x:v>
      </x:c>
      <x:c r="J23" s="38" t="n">
        <x:f>F23*I23</x:f>
        <x:v>566881.2420212701</x:v>
      </x:c>
      <x:c r="K23" s="38" t="n">
        <x:f>G23*I23</x:f>
        <x:v>3479184.89622</x:v>
      </x:c>
      <x:c r="L23" s="38" t="n">
        <x:v>697981.36</x:v>
      </x:c>
      <x:c r="M23" s="41" t="n">
        <x:f>IF(K23=0,"",L23/K23)</x:f>
        <x:v>0.2006163457303835</x:v>
      </x:c>
      <x:c r="N23" s="35" t="str">
        <x:v>VOLUME SETUP MAIOR</x:v>
      </x:c>
      <x:c r="O23" s="35" t="str">
        <x:v>ANEXO IX ATUAL</x:v>
      </x:c>
      <x:c r="P23" s="134" t="str">
        <x:v>5400099019 · 5400099023 · 5400099187 · 5400099020</x:v>
      </x:c>
      <x:c r="Q23" s="112" t="n">
        <x:v>3767</x:v>
      </x:c>
    </x:row>
    <x:row r="24">
      <x:c r="A24" s="35" t="str">
        <x:v>O&amp;M</x:v>
      </x:c>
      <x:c r="B24" s="35" t="str">
        <x:v>LINHA MORTA</x:v>
      </x:c>
      <x:c r="C24" s="35" t="str">
        <x:v>5020000092</x:v>
      </x:c>
      <x:c r="D24" s="134" t="str">
        <x:v>INST POSTE CONCRETO ATE 14M LM</x:v>
      </x:c>
      <x:c r="E24" s="35" t="str">
        <x:v>UNIDADE</x:v>
      </x:c>
      <x:c r="F24" s="131" t="n">
        <x:v>9345</x:v>
      </x:c>
      <x:c r="G24" s="131" t="n">
        <x:v>7752.915673</x:v>
      </x:c>
      <x:c r="H24" s="131" t="n">
        <x:f>G24-F24</x:f>
        <x:v>-1592.0843269999996</x:v>
      </x:c>
      <x:c r="I24" s="38" t="n">
        <x:v>1761.41</x:v>
      </x:c>
      <x:c r="J24" s="38" t="n">
        <x:f>F24*I24</x:f>
        <x:v>16460376.450000001</x:v>
      </x:c>
      <x:c r="K24" s="38" t="n">
        <x:f>G24*I24</x:f>
        <x:v>13656063.19557893</x:v>
      </x:c>
      <x:c r="L24" s="38" t="n">
        <x:v>10614611.97</x:v>
      </x:c>
      <x:c r="M24" s="41" t="n">
        <x:f>IF(K24=0,"",L24/K24)</x:f>
        <x:v>0.7772819895441329</x:v>
      </x:c>
      <x:c r="N24" s="35" t="str">
        <x:v>VOLUME EQTL MAIOR</x:v>
      </x:c>
      <x:c r="O24" s="35" t="str">
        <x:v>ANEXO IX ATUAL</x:v>
      </x:c>
      <x:c r="P24" s="134" t="str">
        <x:v>5400099201 · 5400099203 · 5400099196 · 5400099202 · 5400099197 · 5400099696</x:v>
      </x:c>
      <x:c r="Q24" s="112" t="n">
        <x:v>3312</x:v>
      </x:c>
    </x:row>
    <x:row r="25">
      <x:c r="A25" s="35" t="str">
        <x:v>STC</x:v>
      </x:c>
      <x:c r="B25" s="35" t="str">
        <x:v>PLANTÃO</x:v>
      </x:c>
      <x:c r="C25" s="35" t="str">
        <x:v>5013300047</x:v>
      </x:c>
      <x:c r="D25" s="134" t="str">
        <x:v>ATEND EMERG EMERGÊNCIA IMPRODUTIVA</x:v>
      </x:c>
      <x:c r="E25" s="35" t="str">
        <x:v>UNIDADE</x:v>
      </x:c>
      <x:c r="F25" s="131" t="n">
        <x:v>57575.75</x:v>
      </x:c>
      <x:c r="G25" s="131" t="n">
        <x:v>78553</x:v>
      </x:c>
      <x:c r="H25" s="131" t="n">
        <x:f>G25-F25</x:f>
        <x:v>20977.25</x:v>
      </x:c>
      <x:c r="I25" s="38" t="n">
        <x:v>130.78</x:v>
      </x:c>
      <x:c r="J25" s="38" t="n">
        <x:f>F25*I25</x:f>
        <x:v>7529756.585</x:v>
      </x:c>
      <x:c r="K25" s="38" t="n">
        <x:f>G25*I25</x:f>
        <x:v>10273161.34</x:v>
      </x:c>
      <x:c r="L25" s="38" t="n">
        <x:v>29477798.78</x:v>
      </x:c>
      <x:c r="M25" s="41" t="n">
        <x:f>IF(K25=0,"",L25/K25)</x:f>
        <x:v>2.869398990671357</x:v>
      </x:c>
      <x:c r="N25" s="35" t="str">
        <x:v>VOLUME SETUP MAIOR</x:v>
      </x:c>
      <x:c r="O25" s="35" t="str">
        <x:v>ANEXO IX ATUAL</x:v>
      </x:c>
      <x:c r="P25" s="134" t="str">
        <x:v>5013300001</x:v>
      </x:c>
      <x:c r="Q25" s="112" t="n">
        <x:v>1209</x:v>
      </x:c>
    </x:row>
    <x:row r="26">
      <x:c r="A26" s="35" t="str">
        <x:v>O&amp;M</x:v>
      </x:c>
      <x:c r="B26" s="35" t="str">
        <x:v>LINHA MORTA</x:v>
      </x:c>
      <x:c r="C26" s="35" t="str">
        <x:v>5021000131</x:v>
      </x:c>
      <x:c r="D26" s="134" t="str">
        <x:v>INST ESTR PRI 2/3F SUS/PAS SP CRUZ SP LM</x:v>
      </x:c>
      <x:c r="E26" s="35" t="str">
        <x:v>CONJUNTO</x:v>
      </x:c>
      <x:c r="F26" s="131" t="n">
        <x:v>7809.081683</x:v>
      </x:c>
      <x:c r="G26" s="131" t="n">
        <x:v>3666</x:v>
      </x:c>
      <x:c r="H26" s="131" t="n">
        <x:f>G26-F26</x:f>
        <x:v>-4143.081683</x:v>
      </x:c>
      <x:c r="I26" s="38" t="n">
        <x:v>652.64</x:v>
      </x:c>
      <x:c r="J26" s="38" t="n">
        <x:f>F26*I26</x:f>
        <x:v>5096519.06959312</x:v>
      </x:c>
      <x:c r="K26" s="38" t="n">
        <x:f>G26*I26</x:f>
        <x:v>2392578.2399999998</x:v>
      </x:c>
      <x:c r="L26" s="38" t="n">
        <x:v>1896524.59</x:v>
      </x:c>
      <x:c r="M26" s="41" t="n">
        <x:f>IF(K26=0,"",L26/K26)</x:f>
        <x:v>0.7926698313531433</x:v>
      </x:c>
      <x:c r="N26" s="35" t="str">
        <x:v>VOLUME EQTL MAIOR</x:v>
      </x:c>
      <x:c r="O26" s="35" t="str">
        <x:v>ANEXO IX ATUAL</x:v>
      </x:c>
      <x:c r="P26" s="134" t="str">
        <x:v>5400099396 · 5400099394 · 5400099372 · 5400099405 · 5400099403 · 5400099404</x:v>
      </x:c>
      <x:c r="Q26" s="112" t="n">
        <x:v>1578</x:v>
      </x:c>
    </x:row>
    <x:row r="27">
      <x:c r="A27" s="35" t="str">
        <x:v>O&amp;M</x:v>
      </x:c>
      <x:c r="B27" s="35" t="str">
        <x:v>LINHA MORTA</x:v>
      </x:c>
      <x:c r="C27" s="35" t="str">
        <x:v>5022000266</x:v>
      </x:c>
      <x:c r="D27" s="134" t="str">
        <x:v>INST COND 4PLEX BT 3X10(10)-3X120(70) LM</x:v>
      </x:c>
      <x:c r="E27" s="35" t="str">
        <x:v>METRO</x:v>
      </x:c>
      <x:c r="F27" s="131" t="n">
        <x:v>133375</x:v>
      </x:c>
      <x:c r="G27" s="131" t="n">
        <x:v>3.22</x:v>
      </x:c>
      <x:c r="H27" s="131" t="n">
        <x:f>G27-F27</x:f>
        <x:v>-133371.78</x:v>
      </x:c>
      <x:c r="I27" s="38" t="n">
        <x:v>19.59</x:v>
      </x:c>
      <x:c r="J27" s="38" t="n">
        <x:f>F27*I27</x:f>
        <x:v>2612816.25</x:v>
      </x:c>
      <x:c r="K27" s="38" t="n">
        <x:f>G27*I27</x:f>
        <x:v>63.079800000000006</x:v>
      </x:c>
      <x:c r="L27" s="38" t="n">
        <x:v>28240.14</x:v>
      </x:c>
      <x:c r="M27" s="41" t="n">
        <x:f>IF(K27=0,"",L27/K27)</x:f>
        <x:v>447.6891175939048</x:v>
      </x:c>
      <x:c r="N27" s="35" t="str">
        <x:v>VOLUME EQTL MAIOR</x:v>
      </x:c>
      <x:c r="O27" s="35" t="str">
        <x:v>ANEXO IX ATUAL</x:v>
      </x:c>
      <x:c r="P27" s="134" t="str">
        <x:v>5400099219</x:v>
      </x:c>
      <x:c r="Q27" s="112" t="n">
        <x:v>25</x:v>
      </x:c>
    </x:row>
    <x:row r="28">
      <x:c r="A28" s="35" t="str">
        <x:v>STC</x:v>
      </x:c>
      <x:c r="B28" s="35" t="str">
        <x:v>LIGAÇÃO NOVA</x:v>
      </x:c>
      <x:c r="C28" s="35" t="str">
        <x:v>5010000009</x:v>
      </x:c>
      <x:c r="D28" s="134" t="str">
        <x:v>INST RAMAL DE CONEXAO LIG PROVIS STC</x:v>
      </x:c>
      <x:c r="E28" s="35" t="str">
        <x:v>UNIDADE</x:v>
      </x:c>
      <x:c r="F28" s="131" t="n">
        <x:v>0</x:v>
      </x:c>
      <x:c r="G28" s="131" t="n">
        <x:v>10426</x:v>
      </x:c>
      <x:c r="H28" s="131" t="n">
        <x:f>G28-F28</x:f>
        <x:v>10426</x:v>
      </x:c>
      <x:c r="I28" s="38" t="n">
        <x:v>240.24</x:v>
      </x:c>
      <x:c r="J28" s="38" t="n">
        <x:f>F28*I28</x:f>
        <x:v>0</x:v>
      </x:c>
      <x:c r="K28" s="38" t="n">
        <x:f>G28*I28</x:f>
        <x:v>2504742.24</x:v>
      </x:c>
      <x:c r="L28" s="38" t="n">
        <x:v>1425234.2</x:v>
      </x:c>
      <x:c r="M28" s="41" t="n">
        <x:f>IF(K28=0,"",L28/K28)</x:f>
        <x:v>0.569014319014319</x:v>
      </x:c>
      <x:c r="N28" s="35" t="str">
        <x:v>NÃO PREVISTO PELA EQTL</x:v>
      </x:c>
      <x:c r="O28" s="35" t="str">
        <x:v>ANEXO IX ATUAL</x:v>
      </x:c>
      <x:c r="P28" s="134" t="str">
        <x:v>5082000082</x:v>
      </x:c>
      <x:c r="Q28" s="112" t="n">
        <x:v>753</x:v>
      </x:c>
    </x:row>
    <x:row r="29">
      <x:c r="A29" s="35" t="str">
        <x:v>O&amp;M</x:v>
      </x:c>
      <x:c r="B29" s="35" t="str">
        <x:v>PODA</x:v>
      </x:c>
      <x:c r="C29" s="35" t="str">
        <x:v>5035000061</x:v>
      </x:c>
      <x:c r="D29" s="134" t="str">
        <x:v>PODA ARV MEDIO PT&gt;6&lt;12M REBAIX 2MR PO LV</x:v>
      </x:c>
      <x:c r="E29" s="35" t="str">
        <x:v>UNIDADE</x:v>
      </x:c>
      <x:c r="F29" s="131" t="n">
        <x:v>10064.547752</x:v>
      </x:c>
      <x:c r="G29" s="131" t="n">
        <x:v>0</x:v>
      </x:c>
      <x:c r="H29" s="131" t="n">
        <x:f>G29-F29</x:f>
        <x:v>-10064.547752</x:v>
      </x:c>
      <x:c r="I29" s="38" t="n">
        <x:v>239.42</x:v>
      </x:c>
      <x:c r="J29" s="38" t="n">
        <x:f>F29*I29</x:f>
        <x:v>2409654.02278384</x:v>
      </x:c>
      <x:c r="K29" s="38" t="n">
        <x:f>G29*I29</x:f>
        <x:v>0</x:v>
      </x:c>
      <x:c r="L29" s="38" t="n">
        <x:v>0</x:v>
      </x:c>
      <x:c r="M29" s="41" t="str">
        <x:f>IF(K29=0,"",L29/K29)</x:f>
      </x:c>
      <x:c r="N29" s="35" t="str">
        <x:v>SEM HISTÓRICO EM 2025</x:v>
      </x:c>
      <x:c r="O29" s="35" t="str">
        <x:v>ANEXO IX ATUAL</x:v>
      </x:c>
      <x:c r="P29" s="134" t="str"/>
      <x:c r="Q29" s="112" t="n">
        <x:v>0</x:v>
      </x:c>
    </x:row>
    <x:row r="30">
      <x:c r="A30" s="35" t="str">
        <x:v>O&amp;M</x:v>
      </x:c>
      <x:c r="B30" s="35" t="str">
        <x:v>LINHA MORTA</x:v>
      </x:c>
      <x:c r="C30" s="35" t="str">
        <x:v>5021000137</x:v>
      </x:c>
      <x:c r="D30" s="134" t="str">
        <x:v>INST ESTR PRI 2/3F ANC/AMA DP CRUZ DP LM</x:v>
      </x:c>
      <x:c r="E30" s="35" t="str">
        <x:v>CONJUNTO</x:v>
      </x:c>
      <x:c r="F30" s="131" t="n">
        <x:v>2396.641467</x:v>
      </x:c>
      <x:c r="G30" s="131" t="n">
        <x:v>823</x:v>
      </x:c>
      <x:c r="H30" s="131" t="n">
        <x:f>G30-F30</x:f>
        <x:v>-1573.641467</x:v>
      </x:c>
      <x:c r="I30" s="38" t="n">
        <x:v>1522.44</x:v>
      </x:c>
      <x:c r="J30" s="38" t="n">
        <x:f>F30*I30</x:f>
        <x:v>3648742.83501948</x:v>
      </x:c>
      <x:c r="K30" s="38" t="n">
        <x:f>G30*I30</x:f>
        <x:v>1252968.12</x:v>
      </x:c>
      <x:c r="L30" s="38" t="n">
        <x:v>1071061.92</x:v>
      </x:c>
      <x:c r="M30" s="41" t="n">
        <x:f>IF(K30=0,"",L30/K30)</x:f>
        <x:v>0.8548197698757091</x:v>
      </x:c>
      <x:c r="N30" s="35" t="str">
        <x:v>VOLUME EQTL MAIOR</x:v>
      </x:c>
      <x:c r="O30" s="35" t="str">
        <x:v>ANEXO IX ATUAL</x:v>
      </x:c>
      <x:c r="P30" s="134" t="str">
        <x:v>5400099436 · 5400099432 · 5400099440</x:v>
      </x:c>
      <x:c r="Q30" s="112" t="n">
        <x:v>415</x:v>
      </x:c>
    </x:row>
    <x:row r="31">
      <x:c r="A31" s="35" t="str">
        <x:v>STC</x:v>
      </x:c>
      <x:c r="B31" s="35" t="str">
        <x:v>CORTE</x:v>
      </x:c>
      <x:c r="C31" s="35" t="str">
        <x:v>5082000182</x:v>
      </x:c>
      <x:c r="D31" s="134" t="str">
        <x:v>RET RAMAL CONC/MULTIPLEX COMERCIAL STC</x:v>
      </x:c>
      <x:c r="E31" s="35" t="str">
        <x:v>UNIDADE</x:v>
      </x:c>
      <x:c r="F31" s="131" t="n">
        <x:v>34166.8087</x:v>
      </x:c>
      <x:c r="G31" s="131" t="n">
        <x:v>0</x:v>
      </x:c>
      <x:c r="H31" s="131" t="n">
        <x:f>G31-F31</x:f>
        <x:v>-34166.8087</x:v>
      </x:c>
      <x:c r="I31" s="38" t="n">
        <x:v>69.62</x:v>
      </x:c>
      <x:c r="J31" s="38" t="n">
        <x:f>F31*I31</x:f>
        <x:v>2378693.221694</x:v>
      </x:c>
      <x:c r="K31" s="38" t="n">
        <x:f>G31*I31</x:f>
        <x:v>0</x:v>
      </x:c>
      <x:c r="L31" s="38" t="n">
        <x:v>0</x:v>
      </x:c>
      <x:c r="M31" s="41" t="str">
        <x:f>IF(K31=0,"",L31/K31)</x:f>
      </x:c>
      <x:c r="N31" s="35" t="str">
        <x:v>SEM HISTÓRICO EM 2025</x:v>
      </x:c>
      <x:c r="O31" s="35" t="str">
        <x:v>ANEXO IX ATUAL</x:v>
      </x:c>
      <x:c r="P31" s="134" t="str"/>
      <x:c r="Q31" s="112" t="n">
        <x:v>0</x:v>
      </x:c>
    </x:row>
    <x:row r="32">
      <x:c r="A32" s="35" t="str">
        <x:v>O&amp;M</x:v>
      </x:c>
      <x:c r="B32" s="35" t="str">
        <x:v>LINHA MORTA</x:v>
      </x:c>
      <x:c r="C32" s="35" t="str">
        <x:v>5021100014</x:v>
      </x:c>
      <x:c r="D32" s="134" t="str">
        <x:v>INST ESTRUTURA SECUNDARIA LM</x:v>
      </x:c>
      <x:c r="E32" s="35" t="str">
        <x:v>UNIDADE</x:v>
      </x:c>
      <x:c r="F32" s="131" t="n">
        <x:v>28396</x:v>
      </x:c>
      <x:c r="G32" s="131" t="n">
        <x:v>18518.302</x:v>
      </x:c>
      <x:c r="H32" s="131" t="n">
        <x:f>G32-F32</x:f>
        <x:v>-9877.698</x:v>
      </x:c>
      <x:c r="I32" s="38" t="n">
        <x:v>236.61</x:v>
      </x:c>
      <x:c r="J32" s="38" t="n">
        <x:f>F32*I32</x:f>
        <x:v>6718777.5600000005</x:v>
      </x:c>
      <x:c r="K32" s="38" t="n">
        <x:f>G32*I32</x:f>
        <x:v>4381615.4362200005</x:v>
      </x:c>
      <x:c r="L32" s="38" t="n">
        <x:v>2162095.54</x:v>
      </x:c>
      <x:c r="M32" s="41" t="n">
        <x:f>IF(K32=0,"",L32/K32)</x:f>
        <x:v>0.4934471250323214</x:v>
      </x:c>
      <x:c r="N32" s="35" t="str">
        <x:v>VOLUME EQTL MAIOR</x:v>
      </x:c>
      <x:c r="O32" s="35" t="str">
        <x:v>ANEXO IX ATUAL</x:v>
      </x:c>
      <x:c r="P32" s="134" t="str">
        <x:v>5400099018 · 5400099021 · 5400099024 · 5400099020</x:v>
      </x:c>
      <x:c r="Q32" s="112" t="n">
        <x:v>4359</x:v>
      </x:c>
    </x:row>
    <x:row r="33">
      <x:c r="A33" s="35" t="str">
        <x:v>STC</x:v>
      </x:c>
      <x:c r="B33" s="35" t="str">
        <x:v>CORTE</x:v>
      </x:c>
      <x:c r="C33" s="35" t="str">
        <x:v>5082000189</x:v>
      </x:c>
      <x:c r="D33" s="134" t="str">
        <x:v>INST RAMAL CONC/MULTIPLEX COMERCIAL STC</x:v>
      </x:c>
      <x:c r="E33" s="35" t="str">
        <x:v>UNIDADE</x:v>
      </x:c>
      <x:c r="F33" s="131" t="n">
        <x:v>22793.417</x:v>
      </x:c>
      <x:c r="G33" s="131" t="n">
        <x:v>0</x:v>
      </x:c>
      <x:c r="H33" s="131" t="n">
        <x:f>G33-F33</x:f>
        <x:v>-22793.417</x:v>
      </x:c>
      <x:c r="I33" s="38" t="n">
        <x:v>99.46</x:v>
      </x:c>
      <x:c r="J33" s="38" t="n">
        <x:f>F33*I33</x:f>
        <x:v>2267033.25482</x:v>
      </x:c>
      <x:c r="K33" s="38" t="n">
        <x:f>G33*I33</x:f>
        <x:v>0</x:v>
      </x:c>
      <x:c r="L33" s="38" t="n">
        <x:v>0</x:v>
      </x:c>
      <x:c r="M33" s="41" t="str">
        <x:f>IF(K33=0,"",L33/K33)</x:f>
      </x:c>
      <x:c r="N33" s="35" t="str">
        <x:v>SEM HISTÓRICO EM 2025</x:v>
      </x:c>
      <x:c r="O33" s="35" t="str">
        <x:v>ANEXO IX ATUAL</x:v>
      </x:c>
      <x:c r="P33" s="134" t="str"/>
      <x:c r="Q33" s="112" t="n">
        <x:v>0</x:v>
      </x:c>
    </x:row>
    <x:row r="34">
      <x:c r="A34" s="35" t="str">
        <x:v>STC</x:v>
      </x:c>
      <x:c r="B34" s="35" t="str">
        <x:v>LIGAÇÃO NOVA</x:v>
      </x:c>
      <x:c r="C34" s="35" t="str">
        <x:v>5082000198</x:v>
      </x:c>
      <x:c r="D34" s="134" t="str">
        <x:v>INST MEDIDOR ELETRONICO STC</x:v>
      </x:c>
      <x:c r="E34" s="35" t="str">
        <x:v>UNIDADE</x:v>
      </x:c>
      <x:c r="F34" s="131" t="n">
        <x:v>75381.713957</x:v>
      </x:c>
      <x:c r="G34" s="131" t="n">
        <x:v>61815</x:v>
      </x:c>
      <x:c r="H34" s="131" t="n">
        <x:f>G34-F34</x:f>
        <x:v>-13566.713957</x:v>
      </x:c>
      <x:c r="I34" s="38" t="n">
        <x:v>164.38</x:v>
      </x:c>
      <x:c r="J34" s="38" t="n">
        <x:f>F34*I34</x:f>
        <x:v>12391246.140251659</x:v>
      </x:c>
      <x:c r="K34" s="38" t="n">
        <x:f>G34*I34</x:f>
        <x:v>10161149.7</x:v>
      </x:c>
      <x:c r="L34" s="38" t="n">
        <x:v>7463131.05</x:v>
      </x:c>
      <x:c r="M34" s="41" t="n">
        <x:f>IF(K34=0,"",L34/K34)</x:f>
        <x:v>0.7344770297006844</x:v>
      </x:c>
      <x:c r="N34" s="35" t="str">
        <x:v>VOLUME EQTL MAIOR</x:v>
      </x:c>
      <x:c r="O34" s="35" t="str">
        <x:v>ANEXO IX ATUAL</x:v>
      </x:c>
      <x:c r="P34" s="134" t="str">
        <x:v>5010300001 · 5082000075</x:v>
      </x:c>
      <x:c r="Q34" s="112" t="n">
        <x:v>2659</x:v>
      </x:c>
    </x:row>
    <x:row r="35">
      <x:c r="A35" s="35" t="str">
        <x:v>O&amp;M</x:v>
      </x:c>
      <x:c r="B35" s="35" t="str">
        <x:v>LINHA VIVA</x:v>
      </x:c>
      <x:c r="C35" s="35" t="str">
        <x:v>5033000292</x:v>
      </x:c>
      <x:c r="D35" s="134" t="str">
        <x:v>INST CHAVE FUSIVEL 15/25KV LV</x:v>
      </x:c>
      <x:c r="E35" s="35" t="str">
        <x:v>UNIDADE</x:v>
      </x:c>
      <x:c r="F35" s="131" t="n">
        <x:v>7132</x:v>
      </x:c>
      <x:c r="G35" s="131" t="n">
        <x:v>1522</x:v>
      </x:c>
      <x:c r="H35" s="131" t="n">
        <x:f>G35-F35</x:f>
        <x:v>-5610</x:v>
      </x:c>
      <x:c r="I35" s="38" t="n">
        <x:v>380.68</x:v>
      </x:c>
      <x:c r="J35" s="38" t="n">
        <x:f>F35*I35</x:f>
        <x:v>2715009.7600000002</x:v>
      </x:c>
      <x:c r="K35" s="38" t="n">
        <x:f>G35*I35</x:f>
        <x:v>579394.96</x:v>
      </x:c>
      <x:c r="L35" s="38" t="n">
        <x:v>1015456.22</x:v>
      </x:c>
      <x:c r="M35" s="41" t="n">
        <x:f>IF(K35=0,"",L35/K35)</x:f>
        <x:v>1.7526148656867848</x:v>
      </x:c>
      <x:c r="N35" s="35" t="str">
        <x:v>VOLUME EQTL MAIOR</x:v>
      </x:c>
      <x:c r="O35" s="35" t="str">
        <x:v>ANEXO IX ATUAL</x:v>
      </x:c>
      <x:c r="P35" s="134" t="str">
        <x:v>5400099091 · 5400099087 · 5400099089 · 5400099093</x:v>
      </x:c>
      <x:c r="Q35" s="112" t="n">
        <x:v>550</x:v>
      </x:c>
    </x:row>
    <x:row r="36">
      <x:c r="A36" s="35" t="str">
        <x:v>O&amp;M</x:v>
      </x:c>
      <x:c r="B36" s="35" t="str">
        <x:v>PODA</x:v>
      </x:c>
      <x:c r="C36" s="35" t="str">
        <x:v>5035000058</x:v>
      </x:c>
      <x:c r="D36" s="134" t="str">
        <x:v>PODA ARV GRANDE PT &gt;=12M LAT 2GL PO LV</x:v>
      </x:c>
      <x:c r="E36" s="35" t="str">
        <x:v>UNIDADE</x:v>
      </x:c>
      <x:c r="F36" s="131" t="n">
        <x:v>7802.699686</x:v>
      </x:c>
      <x:c r="G36" s="131" t="n">
        <x:v>0</x:v>
      </x:c>
      <x:c r="H36" s="131" t="n">
        <x:f>G36-F36</x:f>
        <x:v>-7802.699686</x:v>
      </x:c>
      <x:c r="I36" s="38" t="n">
        <x:v>273.63</x:v>
      </x:c>
      <x:c r="J36" s="38" t="n">
        <x:f>F36*I36</x:f>
        <x:v>2135052.7150801797</x:v>
      </x:c>
      <x:c r="K36" s="38" t="n">
        <x:f>G36*I36</x:f>
        <x:v>0</x:v>
      </x:c>
      <x:c r="L36" s="38" t="n">
        <x:v>0</x:v>
      </x:c>
      <x:c r="M36" s="41" t="str">
        <x:f>IF(K36=0,"",L36/K36)</x:f>
      </x:c>
      <x:c r="N36" s="35" t="str">
        <x:v>SEM HISTÓRICO EM 2025</x:v>
      </x:c>
      <x:c r="O36" s="35" t="str">
        <x:v>ANEXO IX ATUAL</x:v>
      </x:c>
      <x:c r="P36" s="134" t="str"/>
      <x:c r="Q36" s="112" t="n">
        <x:v>0</x:v>
      </x:c>
    </x:row>
    <x:row r="37">
      <x:c r="A37" s="35" t="str">
        <x:v>O&amp;M</x:v>
      </x:c>
      <x:c r="B37" s="35" t="str">
        <x:v>PODA</x:v>
      </x:c>
      <x:c r="C37" s="35" t="str">
        <x:v>5035000065</x:v>
      </x:c>
      <x:c r="D37" s="134" t="str">
        <x:v>PODA ARV&gt;6&lt;12M REDE BT CENTRAL 2MC PO LV</x:v>
      </x:c>
      <x:c r="E37" s="35" t="str">
        <x:v>UNIDADE</x:v>
      </x:c>
      <x:c r="F37" s="131" t="n">
        <x:v>2952.690665</x:v>
      </x:c>
      <x:c r="G37" s="131" t="n">
        <x:v>2</x:v>
      </x:c>
      <x:c r="H37" s="131" t="n">
        <x:f>G37-F37</x:f>
        <x:v>-2950.690665</x:v>
      </x:c>
      <x:c r="I37" s="38" t="n">
        <x:v>708.49</x:v>
      </x:c>
      <x:c r="J37" s="38" t="n">
        <x:f>F37*I37</x:f>
        <x:v>2091951.8092458502</x:v>
      </x:c>
      <x:c r="K37" s="38" t="n">
        <x:f>G37*I37</x:f>
        <x:v>1416.98</x:v>
      </x:c>
      <x:c r="L37" s="38" t="n">
        <x:v>5855.52</x:v>
      </x:c>
      <x:c r="M37" s="41" t="n">
        <x:f>IF(K37=0,"",L37/K37)</x:f>
        <x:v>4.132394246919505</x:v>
      </x:c>
      <x:c r="N37" s="35" t="str">
        <x:v>VOLUME EQTL MAIOR</x:v>
      </x:c>
      <x:c r="O37" s="35" t="str">
        <x:v>ANEXO IX ATUAL</x:v>
      </x:c>
      <x:c r="P37" s="134" t="str">
        <x:v>5400099465</x:v>
      </x:c>
      <x:c r="Q37" s="112" t="n">
        <x:v>2</x:v>
      </x:c>
    </x:row>
    <x:row r="38">
      <x:c r="A38" s="35" t="str">
        <x:v>O&amp;M</x:v>
      </x:c>
      <x:c r="B38" s="35" t="str">
        <x:v>LINHA VIVA</x:v>
      </x:c>
      <x:c r="C38" s="35" t="str">
        <x:v>5031200311</x:v>
      </x:c>
      <x:c r="D38" s="134" t="str">
        <x:v>RET ESTR PRI 2/3F SUS/PAS SP CRUZ SP LV</x:v>
      </x:c>
      <x:c r="E38" s="35" t="str">
        <x:v>UNIDADE</x:v>
      </x:c>
      <x:c r="F38" s="131" t="n">
        <x:v>6231.146667</x:v>
      </x:c>
      <x:c r="G38" s="131" t="n">
        <x:v>1218</x:v>
      </x:c>
      <x:c r="H38" s="131" t="n">
        <x:f>G38-F38</x:f>
        <x:v>-5013.146667</x:v>
      </x:c>
      <x:c r="I38" s="38" t="n">
        <x:v>399.69</x:v>
      </x:c>
      <x:c r="J38" s="38" t="n">
        <x:f>F38*I38</x:f>
        <x:v>2490527.01133323</x:v>
      </x:c>
      <x:c r="K38" s="38" t="n">
        <x:f>G38*I38</x:f>
        <x:v>486822.42</x:v>
      </x:c>
      <x:c r="L38" s="38" t="n">
        <x:v>523442.92</x:v>
      </x:c>
      <x:c r="M38" s="41" t="n">
        <x:f>IF(K38=0,"",L38/K38)</x:f>
        <x:v>1.07522352811935</x:v>
      </x:c>
      <x:c r="N38" s="35" t="str">
        <x:v>VOLUME EQTL MAIOR</x:v>
      </x:c>
      <x:c r="O38" s="35" t="str">
        <x:v>ANEXO IX ATUAL</x:v>
      </x:c>
      <x:c r="P38" s="134" t="str">
        <x:v>5400099401 · 5400099399 · 5400099402</x:v>
      </x:c>
      <x:c r="Q38" s="112" t="n">
        <x:v>655</x:v>
      </x:c>
    </x:row>
    <x:row r="39">
      <x:c r="A39" s="35" t="str">
        <x:v>O&amp;M</x:v>
      </x:c>
      <x:c r="B39" s="35" t="str">
        <x:v>LINHA MORTA</x:v>
      </x:c>
      <x:c r="C39" s="35" t="str">
        <x:v>5020000119</x:v>
      </x:c>
      <x:c r="D39" s="134" t="str">
        <x:v>INST POSTE MET QUAD 5 OU 7M PADRAO LM</x:v>
      </x:c>
      <x:c r="E39" s="35" t="str">
        <x:v>UNIDADE</x:v>
      </x:c>
      <x:c r="F39" s="131" t="n">
        <x:v>0</x:v>
      </x:c>
      <x:c r="G39" s="131" t="n">
        <x:v>2029</x:v>
      </x:c>
      <x:c r="H39" s="131" t="n">
        <x:f>G39-F39</x:f>
        <x:v>2029</x:v>
      </x:c>
      <x:c r="I39" s="38" t="n">
        <x:v>947.61</x:v>
      </x:c>
      <x:c r="J39" s="38" t="n">
        <x:f>F39*I39</x:f>
        <x:v>0</x:v>
      </x:c>
      <x:c r="K39" s="38" t="n">
        <x:f>G39*I39</x:f>
        <x:v>1922700.69</x:v>
      </x:c>
      <x:c r="L39" s="38" t="n">
        <x:v>499600.67</x:v>
      </x:c>
      <x:c r="M39" s="41" t="n">
        <x:f>IF(K39=0,"",L39/K39)</x:f>
        <x:v>0.25984318443241416</x:v>
      </x:c>
      <x:c r="N39" s="35" t="str">
        <x:v>NÃO PREVISTO PELA EQTL</x:v>
      </x:c>
      <x:c r="O39" s="35" t="str">
        <x:v>ANEXO IX ATUAL</x:v>
      </x:c>
      <x:c r="P39" s="134" t="str">
        <x:v>5082000098</x:v>
      </x:c>
      <x:c r="Q39" s="112" t="n">
        <x:v>30</x:v>
      </x:c>
    </x:row>
    <x:row r="40">
      <x:c r="A40" s="35" t="str">
        <x:v>STC</x:v>
      </x:c>
      <x:c r="B40" s="35" t="str">
        <x:v>LIGAÇÃO NOVA</x:v>
      </x:c>
      <x:c r="C40" s="35" t="str">
        <x:v>5082000202</x:v>
      </x:c>
      <x:c r="D40" s="134" t="str">
        <x:v>INST MEDIDOR COM TESTE INVERSOR STC</x:v>
      </x:c>
      <x:c r="E40" s="35" t="str">
        <x:v>UNIDADE</x:v>
      </x:c>
      <x:c r="F40" s="131" t="n">
        <x:v>0</x:v>
      </x:c>
      <x:c r="G40" s="131" t="n">
        <x:v>10426</x:v>
      </x:c>
      <x:c r="H40" s="131" t="n">
        <x:f>G40-F40</x:f>
        <x:v>10426</x:v>
      </x:c>
      <x:c r="I40" s="38" t="n">
        <x:v>183.34</x:v>
      </x:c>
      <x:c r="J40" s="38" t="n">
        <x:f>F40*I40</x:f>
        <x:v>0</x:v>
      </x:c>
      <x:c r="K40" s="38" t="n">
        <x:f>G40*I40</x:f>
        <x:v>1911502.84</x:v>
      </x:c>
      <x:c r="L40" s="38" t="n">
        <x:v>1247053.86</x:v>
      </x:c>
      <x:c r="M40" s="41" t="n">
        <x:f>IF(K40=0,"",L40/K40)</x:f>
        <x:v>0.6523944583833315</x:v>
      </x:c>
      <x:c r="N40" s="35" t="str">
        <x:v>NÃO PREVISTO PELA EQTL</x:v>
      </x:c>
      <x:c r="O40" s="35" t="str">
        <x:v>ANEXO IX ATUAL</x:v>
      </x:c>
      <x:c r="P40" s="134" t="str">
        <x:v>5082000081</x:v>
      </x:c>
      <x:c r="Q40" s="112" t="n">
        <x:v>753</x:v>
      </x:c>
    </x:row>
    <x:row r="41">
      <x:c r="A41" s="35" t="str">
        <x:v>STC</x:v>
      </x:c>
      <x:c r="B41" s="35" t="str">
        <x:v>LIGAÇÃO NOVA</x:v>
      </x:c>
      <x:c r="C41" s="35" t="str">
        <x:v>5082000206</x:v>
      </x:c>
      <x:c r="D41" s="134" t="str">
        <x:v>RET RAMAL DE CONEXAO C/ FICALIZ STC</x:v>
      </x:c>
      <x:c r="E41" s="35" t="str">
        <x:v>UNIDADE</x:v>
      </x:c>
      <x:c r="F41" s="131" t="n">
        <x:v>0</x:v>
      </x:c>
      <x:c r="G41" s="131" t="n">
        <x:v>10426</x:v>
      </x:c>
      <x:c r="H41" s="131" t="n">
        <x:f>G41-F41</x:f>
        <x:v>10426</x:v>
      </x:c>
      <x:c r="I41" s="38" t="n">
        <x:v>180.81</x:v>
      </x:c>
      <x:c r="J41" s="38" t="n">
        <x:f>F41*I41</x:f>
        <x:v>0</x:v>
      </x:c>
      <x:c r="K41" s="38" t="n">
        <x:f>G41*I41</x:f>
        <x:v>1885125.06</x:v>
      </x:c>
      <x:c r="L41" s="38" t="n">
        <x:v>148466.24</x:v>
      </x:c>
      <x:c r="M41" s="41" t="n">
        <x:f>IF(K41=0,"",L41/K41)</x:f>
        <x:v>0.07875670593440627</x:v>
      </x:c>
      <x:c r="N41" s="35" t="str">
        <x:v>NÃO PREVISTO PELA EQTL</x:v>
      </x:c>
      <x:c r="O41" s="35" t="str">
        <x:v>ANEXO IX ATUAL</x:v>
      </x:c>
      <x:c r="P41" s="134" t="str">
        <x:v>5082000084</x:v>
      </x:c>
      <x:c r="Q41" s="112" t="n">
        <x:v>753</x:v>
      </x:c>
    </x:row>
    <x:row r="42">
      <x:c r="A42" s="35" t="str">
        <x:v>STC</x:v>
      </x:c>
      <x:c r="B42" s="35" t="str">
        <x:v>LIGAÇÃO NOVA</x:v>
      </x:c>
      <x:c r="C42" s="35" t="str">
        <x:v>5082000203</x:v>
      </x:c>
      <x:c r="D42" s="134" t="str">
        <x:v>INST RAMAL DE CONEXAO CONC/MULTIPLEX STC</x:v>
      </x:c>
      <x:c r="E42" s="35" t="str">
        <x:v>UNIDADE</x:v>
      </x:c>
      <x:c r="F42" s="131" t="n">
        <x:v>104799.2</x:v>
      </x:c>
      <x:c r="G42" s="131" t="n">
        <x:v>97287</x:v>
      </x:c>
      <x:c r="H42" s="131" t="n">
        <x:f>G42-F42</x:f>
        <x:v>-7512.199999999997</x:v>
      </x:c>
      <x:c r="I42" s="38" t="n">
        <x:v>240.24</x:v>
      </x:c>
      <x:c r="J42" s="38" t="n">
        <x:f>F42*I42</x:f>
        <x:v>25176959.808000002</x:v>
      </x:c>
      <x:c r="K42" s="38" t="n">
        <x:f>G42*I42</x:f>
        <x:v>23372228.880000003</x:v>
      </x:c>
      <x:c r="L42" s="38" t="n">
        <x:v>19326626.21</x:v>
      </x:c>
      <x:c r="M42" s="41" t="n">
        <x:f>IF(K42=0,"",L42/K42)</x:f>
        <x:v>0.826905568537287</x:v>
      </x:c>
      <x:c r="N42" s="35" t="str">
        <x:v>VOLUME EQTL MAIOR</x:v>
      </x:c>
      <x:c r="O42" s="35" t="str">
        <x:v>ANEXO IX ATUAL</x:v>
      </x:c>
      <x:c r="P42" s="134" t="str">
        <x:v>5010300002 · 5015000007 · 5082000076</x:v>
      </x:c>
      <x:c r="Q42" s="112" t="n">
        <x:v>3820</x:v>
      </x:c>
    </x:row>
    <x:row r="43">
      <x:c r="A43" s="35" t="str">
        <x:v>O&amp;M</x:v>
      </x:c>
      <x:c r="B43" s="35" t="str">
        <x:v>LINHA MORTA</x:v>
      </x:c>
      <x:c r="C43" s="35" t="str">
        <x:v>5025300400</x:v>
      </x:c>
      <x:c r="D43" s="134" t="str">
        <x:v>INST ESPACADOR LOSANGULAR RDC LM</x:v>
      </x:c>
      <x:c r="E43" s="35" t="str">
        <x:v>CONJUNTO</x:v>
      </x:c>
      <x:c r="F43" s="131" t="n">
        <x:v>6291.572425</x:v>
      </x:c>
      <x:c r="G43" s="131" t="n">
        <x:v>0</x:v>
      </x:c>
      <x:c r="H43" s="131" t="n">
        <x:f>G43-F43</x:f>
        <x:v>-6291.572425</x:v>
      </x:c>
      <x:c r="I43" s="38" t="n">
        <x:v>276.04</x:v>
      </x:c>
      <x:c r="J43" s="38" t="n">
        <x:f>F43*I43</x:f>
        <x:v>1736725.652197</x:v>
      </x:c>
      <x:c r="K43" s="38" t="n">
        <x:f>G43*I43</x:f>
        <x:v>0</x:v>
      </x:c>
      <x:c r="L43" s="38" t="n">
        <x:v>0</x:v>
      </x:c>
      <x:c r="M43" s="41" t="str">
        <x:f>IF(K43=0,"",L43/K43)</x:f>
      </x:c>
      <x:c r="N43" s="35" t="str">
        <x:v>SEM HISTÓRICO EM 2025</x:v>
      </x:c>
      <x:c r="O43" s="35" t="str">
        <x:v>ANEXO IX ATUAL</x:v>
      </x:c>
      <x:c r="P43" s="134" t="str"/>
      <x:c r="Q43" s="112" t="n">
        <x:v>0</x:v>
      </x:c>
    </x:row>
    <x:row r="44">
      <x:c r="A44" s="35" t="str">
        <x:v>O&amp;M</x:v>
      </x:c>
      <x:c r="B44" s="35" t="str">
        <x:v>LINHA VIVA</x:v>
      </x:c>
      <x:c r="C44" s="35" t="str">
        <x:v>5031200339</x:v>
      </x:c>
      <x:c r="D44" s="134" t="str">
        <x:v>TURMA LV RET POSTE ESTRUT PRIMARIA LV</x:v>
      </x:c>
      <x:c r="E44" s="35" t="str">
        <x:v>UNIDADE</x:v>
      </x:c>
      <x:c r="F44" s="131" t="n">
        <x:v>1988.668608</x:v>
      </x:c>
      <x:c r="G44" s="131" t="n">
        <x:v>401</x:v>
      </x:c>
      <x:c r="H44" s="131" t="n">
        <x:f>G44-F44</x:f>
        <x:v>-1587.668608</x:v>
      </x:c>
      <x:c r="I44" s="38" t="n">
        <x:v>1087.66</x:v>
      </x:c>
      <x:c r="J44" s="38" t="n">
        <x:f>F44*I44</x:f>
        <x:v>2162995.29817728</x:v>
      </x:c>
      <x:c r="K44" s="38" t="n">
        <x:f>G44*I44</x:f>
        <x:v>436151.66000000003</x:v>
      </x:c>
      <x:c r="L44" s="38" t="n">
        <x:v>226086.82</x:v>
      </x:c>
      <x:c r="M44" s="41" t="n">
        <x:f>IF(K44=0,"",L44/K44)</x:f>
        <x:v>0.5183674412703141</x:v>
      </x:c>
      <x:c r="N44" s="35" t="str">
        <x:v>VOLUME EQTL MAIOR</x:v>
      </x:c>
      <x:c r="O44" s="35" t="str">
        <x:v>ANEXO IX ATUAL</x:v>
      </x:c>
      <x:c r="P44" s="134" t="str">
        <x:v>5400099572 · 5400099573</x:v>
      </x:c>
      <x:c r="Q44" s="112" t="n">
        <x:v>266</x:v>
      </x:c>
    </x:row>
    <x:row r="45">
      <x:c r="A45" s="35" t="str">
        <x:v>O&amp;M</x:v>
      </x:c>
      <x:c r="B45" s="35" t="str">
        <x:v>LINHA MORTA</x:v>
      </x:c>
      <x:c r="C45" s="35" t="str">
        <x:v>5021000135</x:v>
      </x:c>
      <x:c r="D45" s="134" t="str">
        <x:v>INST ESTR PRI 2/3F ANC/AMA SP CRUZ DP LM</x:v>
      </x:c>
      <x:c r="E45" s="35" t="str">
        <x:v>CONJUNTO</x:v>
      </x:c>
      <x:c r="F45" s="131" t="n">
        <x:v>2601.692472</x:v>
      </x:c>
      <x:c r="G45" s="131" t="n">
        <x:v>1037</x:v>
      </x:c>
      <x:c r="H45" s="131" t="n">
        <x:f>G45-F45</x:f>
        <x:v>-1564.6924720000002</x:v>
      </x:c>
      <x:c r="I45" s="38" t="n">
        <x:v>1070.26</x:v>
      </x:c>
      <x:c r="J45" s="38" t="n">
        <x:f>F45*I45</x:f>
        <x:v>2784487.3850827203</x:v>
      </x:c>
      <x:c r="K45" s="38" t="n">
        <x:f>G45*I45</x:f>
        <x:v>1109859.6199999999</x:v>
      </x:c>
      <x:c r="L45" s="38" t="n">
        <x:v>902728.7</x:v>
      </x:c>
      <x:c r="M45" s="41" t="n">
        <x:f>IF(K45=0,"",L45/K45)</x:f>
        <x:v>0.8133719650058087</x:v>
      </x:c>
      <x:c r="N45" s="35" t="str">
        <x:v>VOLUME EQTL MAIOR</x:v>
      </x:c>
      <x:c r="O45" s="35" t="str">
        <x:v>ANEXO IX ATUAL</x:v>
      </x:c>
      <x:c r="P45" s="134" t="str">
        <x:v>5400099422 · 5400099417 · 5400099427</x:v>
      </x:c>
      <x:c r="Q45" s="112" t="n">
        <x:v>590</x:v>
      </x:c>
    </x:row>
    <x:row r="46">
      <x:c r="A46" s="35" t="str">
        <x:v>O&amp;M</x:v>
      </x:c>
      <x:c r="B46" s="35" t="str">
        <x:v>LINHA VIVA</x:v>
      </x:c>
      <x:c r="C46" s="35" t="str">
        <x:v>5031200338</x:v>
      </x:c>
      <x:c r="D46" s="134" t="str">
        <x:v>TURMA LV INST POSTE ESTRUT PRIMARIA LV</x:v>
      </x:c>
      <x:c r="E46" s="35" t="str">
        <x:v>UNIDADE</x:v>
      </x:c>
      <x:c r="F46" s="131" t="n">
        <x:v>2022.86085</x:v>
      </x:c>
      <x:c r="G46" s="131" t="n">
        <x:v>739</x:v>
      </x:c>
      <x:c r="H46" s="131" t="n">
        <x:f>G46-F46</x:f>
        <x:v>-1283.86085</x:v>
      </x:c>
      <x:c r="I46" s="38" t="n">
        <x:v>1268.91</x:v>
      </x:c>
      <x:c r="J46" s="38" t="n">
        <x:f>F46*I46</x:f>
        <x:v>2566828.3611735003</x:v>
      </x:c>
      <x:c r="K46" s="38" t="n">
        <x:f>G46*I46</x:f>
        <x:v>937724.4900000001</x:v>
      </x:c>
      <x:c r="L46" s="38" t="n">
        <x:v>718955.41</x:v>
      </x:c>
      <x:c r="M46" s="41" t="n">
        <x:f>IF(K46=0,"",L46/K46)</x:f>
        <x:v>0.766702179229637</x:v>
      </x:c>
      <x:c r="N46" s="35" t="str">
        <x:v>VOLUME EQTL MAIOR</x:v>
      </x:c>
      <x:c r="O46" s="35" t="str">
        <x:v>ANEXO IX ATUAL</x:v>
      </x:c>
      <x:c r="P46" s="134" t="str">
        <x:v>5400099196 · 5400099197</x:v>
      </x:c>
      <x:c r="Q46" s="112" t="n">
        <x:v>514</x:v>
      </x:c>
    </x:row>
    <x:row r="47">
      <x:c r="A47" s="35" t="str">
        <x:v>O&amp;M</x:v>
      </x:c>
      <x:c r="B47" s="35" t="str">
        <x:v>LINHA MORTA</x:v>
      </x:c>
      <x:c r="C47" s="35" t="str">
        <x:v>5025300385</x:v>
      </x:c>
      <x:c r="D47" s="134" t="str">
        <x:v>INST ESPACADOR/AFASTADOR REDE PRI/SEC LM</x:v>
      </x:c>
      <x:c r="E47" s="35" t="str">
        <x:v>CONJUNTO</x:v>
      </x:c>
      <x:c r="F47" s="131" t="n">
        <x:v>5813.333333</x:v>
      </x:c>
      <x:c r="G47" s="131" t="n">
        <x:v>0</x:v>
      </x:c>
      <x:c r="H47" s="131" t="n">
        <x:f>G47-F47</x:f>
        <x:v>-5813.333333</x:v>
      </x:c>
      <x:c r="I47" s="38" t="n">
        <x:v>276.04</x:v>
      </x:c>
      <x:c r="J47" s="38" t="n">
        <x:f>F47*I47</x:f>
        <x:v>1604712.53324132</x:v>
      </x:c>
      <x:c r="K47" s="38" t="n">
        <x:f>G47*I47</x:f>
        <x:v>0</x:v>
      </x:c>
      <x:c r="L47" s="38" t="n">
        <x:v>0</x:v>
      </x:c>
      <x:c r="M47" s="41" t="str">
        <x:f>IF(K47=0,"",L47/K47)</x:f>
      </x:c>
      <x:c r="N47" s="35" t="str">
        <x:v>SEM HISTÓRICO EM 2025</x:v>
      </x:c>
      <x:c r="O47" s="35" t="str">
        <x:v>ANEXO IX ATUAL</x:v>
      </x:c>
      <x:c r="P47" s="134" t="str"/>
      <x:c r="Q47" s="112" t="n">
        <x:v>0</x:v>
      </x:c>
    </x:row>
    <x:row r="48">
      <x:c r="A48" s="35" t="str">
        <x:v>O&amp;M</x:v>
      </x:c>
      <x:c r="B48" s="35" t="str">
        <x:v>LINHA MORTA</x:v>
      </x:c>
      <x:c r="C48" s="35" t="str">
        <x:v>5025300147</x:v>
      </x:c>
      <x:c r="D48" s="134" t="str">
        <x:v>INST ESTR CP TRAFO DT 3F LM</x:v>
      </x:c>
      <x:c r="E48" s="35" t="str">
        <x:v>CONJUNTO</x:v>
      </x:c>
      <x:c r="F48" s="131" t="n">
        <x:v>944.464743</x:v>
      </x:c>
      <x:c r="G48" s="131" t="n">
        <x:v>439</x:v>
      </x:c>
      <x:c r="H48" s="131" t="n">
        <x:f>G48-F48</x:f>
        <x:v>-505.464743</x:v>
      </x:c>
      <x:c r="I48" s="38" t="n">
        <x:v>3023.32</x:v>
      </x:c>
      <x:c r="J48" s="38" t="n">
        <x:f>F48*I48</x:f>
        <x:v>2855419.14680676</x:v>
      </x:c>
      <x:c r="K48" s="38" t="n">
        <x:f>G48*I48</x:f>
        <x:v>1327237.48</x:v>
      </x:c>
      <x:c r="L48" s="38" t="n">
        <x:v>1190507.69</x:v>
      </x:c>
      <x:c r="M48" s="41" t="n">
        <x:f>IF(K48=0,"",L48/K48)</x:f>
        <x:v>0.8969816690227885</x:v>
      </x:c>
      <x:c r="N48" s="35" t="str">
        <x:v>VOLUME EQTL MAIOR</x:v>
      </x:c>
      <x:c r="O48" s="35" t="str">
        <x:v>ANEXO IX ATUAL</x:v>
      </x:c>
      <x:c r="P48" s="134" t="str">
        <x:v>5400099282</x:v>
      </x:c>
      <x:c r="Q48" s="112" t="n">
        <x:v>413</x:v>
      </x:c>
    </x:row>
    <x:row r="49">
      <x:c r="A49" s="35" t="str">
        <x:v>STC</x:v>
      </x:c>
      <x:c r="B49" s="35" t="str">
        <x:v>CORTE</x:v>
      </x:c>
      <x:c r="C49" s="35" t="str">
        <x:v>5082000185</x:v>
      </x:c>
      <x:c r="D49" s="134" t="str">
        <x:v>ACAO IMPRODUTIVA DE COBRANCA STC</x:v>
      </x:c>
      <x:c r="E49" s="35" t="str">
        <x:v>UNIDADE</x:v>
      </x:c>
      <x:c r="F49" s="131" t="n">
        <x:v>12485.171385</x:v>
      </x:c>
      <x:c r="G49" s="131" t="n">
        <x:v>69836</x:v>
      </x:c>
      <x:c r="H49" s="131" t="n">
        <x:f>G49-F49</x:f>
        <x:v>57350.828615</x:v>
      </x:c>
      <x:c r="I49" s="38" t="n">
        <x:v>26.17</x:v>
      </x:c>
      <x:c r="J49" s="38" t="n">
        <x:f>F49*I49</x:f>
        <x:v>326736.93514545</x:v>
      </x:c>
      <x:c r="K49" s="38" t="n">
        <x:f>G49*I49</x:f>
        <x:v>1827608.12</x:v>
      </x:c>
      <x:c r="L49" s="38" t="n">
        <x:v>4946483.88</x:v>
      </x:c>
      <x:c r="M49" s="41" t="n">
        <x:f>IF(K49=0,"",L49/K49)</x:f>
        <x:v>2.706534199465036</x:v>
      </x:c>
      <x:c r="N49" s="35" t="str">
        <x:v>VOLUME SETUP MAIOR</x:v>
      </x:c>
      <x:c r="O49" s="35" t="str">
        <x:v>ANEXO IX ATUAL</x:v>
      </x:c>
      <x:c r="P49" s="134" t="str">
        <x:v>5017000000</x:v>
      </x:c>
      <x:c r="Q49" s="112" t="n">
        <x:v>746</x:v>
      </x:c>
    </x:row>
    <x:row r="50">
      <x:c r="A50" s="35" t="str">
        <x:v>O&amp;M</x:v>
      </x:c>
      <x:c r="B50" s="35" t="str">
        <x:v>LINHA MORTA</x:v>
      </x:c>
      <x:c r="C50" s="35" t="str">
        <x:v>5021000133</x:v>
      </x:c>
      <x:c r="D50" s="134" t="str">
        <x:v>INST ESTR PRI 2/3F SUS/PAS DP CRUZ DP LM</x:v>
      </x:c>
      <x:c r="E50" s="35" t="str">
        <x:v>CONJUNTO</x:v>
      </x:c>
      <x:c r="F50" s="131" t="n">
        <x:v>1948.582481</x:v>
      </x:c>
      <x:c r="G50" s="131" t="n">
        <x:v>395</x:v>
      </x:c>
      <x:c r="H50" s="131" t="n">
        <x:f>G50-F50</x:f>
        <x:v>-1553.582481</x:v>
      </x:c>
      <x:c r="I50" s="38" t="n">
        <x:v>951.16</x:v>
      </x:c>
      <x:c r="J50" s="38" t="n">
        <x:f>F50*I50</x:f>
        <x:v>1853413.71262796</x:v>
      </x:c>
      <x:c r="K50" s="38" t="n">
        <x:f>G50*I50</x:f>
        <x:v>375708.2</x:v>
      </x:c>
      <x:c r="L50" s="38" t="n">
        <x:v>266822.3</x:v>
      </x:c>
      <x:c r="M50" s="41" t="n">
        <x:f>IF(K50=0,"",L50/K50)</x:f>
        <x:v>0.71018492542883</x:v>
      </x:c>
      <x:c r="N50" s="35" t="str">
        <x:v>VOLUME EQTL MAIOR</x:v>
      </x:c>
      <x:c r="O50" s="35" t="str">
        <x:v>ANEXO IX ATUAL</x:v>
      </x:c>
      <x:c r="P50" s="134" t="str">
        <x:v>5400099408 · 5400099371 · 5400099406 · 5400099695</x:v>
      </x:c>
      <x:c r="Q50" s="112" t="n">
        <x:v>255</x:v>
      </x:c>
    </x:row>
    <x:row r="51">
      <x:c r="A51" s="35" t="str">
        <x:v>O&amp;M</x:v>
      </x:c>
      <x:c r="B51" s="35" t="str">
        <x:v>LINHA MORTA</x:v>
      </x:c>
      <x:c r="C51" s="35" t="str">
        <x:v>5023000183</x:v>
      </x:c>
      <x:c r="D51" s="134" t="str">
        <x:v>INST TRAFO DT POSTE/PLATAF 3F LM</x:v>
      </x:c>
      <x:c r="E51" s="35" t="str">
        <x:v>UNIDADE</x:v>
      </x:c>
      <x:c r="F51" s="131" t="n">
        <x:v>2194.073224</x:v>
      </x:c>
      <x:c r="G51" s="131" t="n">
        <x:v>1225</x:v>
      </x:c>
      <x:c r="H51" s="131" t="n">
        <x:f>G51-F51</x:f>
        <x:v>-969.0732240000002</x:v>
      </x:c>
      <x:c r="I51" s="38" t="n">
        <x:v>1511.66</x:v>
      </x:c>
      <x:c r="J51" s="38" t="n">
        <x:f>F51*I51</x:f>
        <x:v>3316692.7297918405</x:v>
      </x:c>
      <x:c r="K51" s="38" t="n">
        <x:f>G51*I51</x:f>
        <x:v>1851783.5</x:v>
      </x:c>
      <x:c r="L51" s="38" t="n">
        <x:v>3228013.31</x:v>
      </x:c>
      <x:c r="M51" s="41" t="n">
        <x:f>IF(K51=0,"",L51/K51)</x:f>
        <x:v>1.7431915285993207</x:v>
      </x:c>
      <x:c r="N51" s="35" t="str">
        <x:v>VOLUME EQTL MAIOR</x:v>
      </x:c>
      <x:c r="O51" s="35" t="str">
        <x:v>ANEXO IX ATUAL</x:v>
      </x:c>
      <x:c r="P51" s="134" t="str">
        <x:v>5400099282 · 5400099715</x:v>
      </x:c>
      <x:c r="Q51" s="112" t="n">
        <x:v>1186</x:v>
      </x:c>
    </x:row>
    <x:row r="52">
      <x:c r="A52" s="35" t="str">
        <x:v>O&amp;M</x:v>
      </x:c>
      <x:c r="B52" s="35" t="str">
        <x:v>LINHA VIVA</x:v>
      </x:c>
      <x:c r="C52" s="35" t="str">
        <x:v>5033000296</x:v>
      </x:c>
      <x:c r="D52" s="134" t="str">
        <x:v>INST CHAVE FACA LV</x:v>
      </x:c>
      <x:c r="E52" s="35" t="str">
        <x:v>UNIDADE</x:v>
      </x:c>
      <x:c r="F52" s="131" t="n">
        <x:v>4487</x:v>
      </x:c>
      <x:c r="G52" s="131" t="n">
        <x:v>729</x:v>
      </x:c>
      <x:c r="H52" s="131" t="n">
        <x:f>G52-F52</x:f>
        <x:v>-3758</x:v>
      </x:c>
      <x:c r="I52" s="38" t="n">
        <x:v>380.68</x:v>
      </x:c>
      <x:c r="J52" s="38" t="n">
        <x:f>F52*I52</x:f>
        <x:v>1708111.16</x:v>
      </x:c>
      <x:c r="K52" s="38" t="n">
        <x:f>G52*I52</x:f>
        <x:v>277515.72000000003</x:v>
      </x:c>
      <x:c r="L52" s="38" t="n">
        <x:v>500105.38</x:v>
      </x:c>
      <x:c r="M52" s="41" t="n">
        <x:f>IF(K52=0,"",L52/K52)</x:f>
        <x:v>1.802079464183146</x:v>
      </x:c>
      <x:c r="N52" s="35" t="str">
        <x:v>VOLUME EQTL MAIOR</x:v>
      </x:c>
      <x:c r="O52" s="35" t="str">
        <x:v>ANEXO IX ATUAL</x:v>
      </x:c>
      <x:c r="P52" s="134" t="str">
        <x:v>5400099079 · 5400099077 · 5400099081</x:v>
      </x:c>
      <x:c r="Q52" s="112" t="n">
        <x:v>272</x:v>
      </x:c>
    </x:row>
    <x:row r="53">
      <x:c r="A53" s="35" t="str">
        <x:v>O&amp;M</x:v>
      </x:c>
      <x:c r="B53" s="35" t="str">
        <x:v>LINHA MORTA</x:v>
      </x:c>
      <x:c r="C53" s="35" t="str">
        <x:v>5023000184</x:v>
      </x:c>
      <x:c r="D53" s="134" t="str">
        <x:v>INST TRAFO DT POSTE/PLATAF 1/2F LM</x:v>
      </x:c>
      <x:c r="E53" s="35" t="str">
        <x:v>UNIDADE</x:v>
      </x:c>
      <x:c r="F53" s="131" t="n">
        <x:v>1140</x:v>
      </x:c>
      <x:c r="G53" s="131" t="n">
        <x:v>0</x:v>
      </x:c>
      <x:c r="H53" s="131" t="n">
        <x:f>G53-F53</x:f>
        <x:v>-1140</x:v>
      </x:c>
      <x:c r="I53" s="38" t="n">
        <x:v>1104.17</x:v>
      </x:c>
      <x:c r="J53" s="38" t="n">
        <x:f>F53*I53</x:f>
        <x:v>1258753.8</x:v>
      </x:c>
      <x:c r="K53" s="38" t="n">
        <x:f>G53*I53</x:f>
        <x:v>0</x:v>
      </x:c>
      <x:c r="L53" s="38" t="n">
        <x:v>0</x:v>
      </x:c>
      <x:c r="M53" s="41" t="str">
        <x:f>IF(K53=0,"",L53/K53)</x:f>
      </x:c>
      <x:c r="N53" s="35" t="str">
        <x:v>SEM HISTÓRICO EM 2025</x:v>
      </x:c>
      <x:c r="O53" s="35" t="str">
        <x:v>ANEXO IX ATUAL</x:v>
      </x:c>
      <x:c r="P53" s="134" t="str"/>
      <x:c r="Q53" s="112" t="n">
        <x:v>0</x:v>
      </x:c>
    </x:row>
    <x:row r="54">
      <x:c r="A54" s="35" t="str">
        <x:v>STC</x:v>
      </x:c>
      <x:c r="B54" s="35" t="str">
        <x:v>FORA DO ANEXO IX</x:v>
      </x:c>
      <x:c r="C54" s="35" t="str">
        <x:v>5082000257</x:v>
      </x:c>
      <x:c r="D54" s="134" t="str">
        <x:v>INST MEDIDOR TRAFO ENERGIZ MF STC</x:v>
      </x:c>
      <x:c r="E54" s="35" t="str">
        <x:v>NÃO INFORMADA</x:v>
      </x:c>
      <x:c r="F54" s="131" t="n">
        <x:v>0</x:v>
      </x:c>
      <x:c r="G54" s="131" t="n">
        <x:v>23657</x:v>
      </x:c>
      <x:c r="H54" s="131" t="n">
        <x:f>G54-F54</x:f>
        <x:v>23657</x:v>
      </x:c>
      <x:c r="I54" s="38" t="n">
        <x:v>50.251337</x:v>
      </x:c>
      <x:c r="J54" s="38" t="n">
        <x:f>F54*I54</x:f>
        <x:v>0</x:v>
      </x:c>
      <x:c r="K54" s="38" t="n">
        <x:f>G54*I54</x:f>
        <x:v>1188795.879409</x:v>
      </x:c>
      <x:c r="L54" s="38" t="n">
        <x:v>2492738.09</x:v>
      </x:c>
      <x:c r="M54" s="41" t="n">
        <x:f>IF(K54=0,"",L54/K54)</x:f>
        <x:v>2.096859631814373</x:v>
      </x:c>
      <x:c r="N54" s="35" t="str">
        <x:v>NÃO PREVISTO PELA EQTL</x:v>
      </x:c>
      <x:c r="O54" s="35" t="str">
        <x:v>DE/PARA HISTÓRICO</x:v>
      </x:c>
      <x:c r="P54" s="134" t="str">
        <x:v>5015000015</x:v>
      </x:c>
      <x:c r="Q54" s="112" t="n">
        <x:v>803</x:v>
      </x:c>
    </x:row>
    <x:row r="55">
      <x:c r="A55" s="35" t="str">
        <x:v>O&amp;M</x:v>
      </x:c>
      <x:c r="B55" s="35" t="str">
        <x:v>LINHA VIVA</x:v>
      </x:c>
      <x:c r="C55" s="35" t="str">
        <x:v>5033000293</x:v>
      </x:c>
      <x:c r="D55" s="134" t="str">
        <x:v>RET CHAVE FUSIVEL 15/25KV LV</x:v>
      </x:c>
      <x:c r="E55" s="35" t="str">
        <x:v>UNIDADE</x:v>
      </x:c>
      <x:c r="F55" s="131" t="n">
        <x:v>4901.226667</x:v>
      </x:c>
      <x:c r="G55" s="131" t="n">
        <x:v>1429</x:v>
      </x:c>
      <x:c r="H55" s="131" t="n">
        <x:f>G55-F55</x:f>
        <x:v>-3472.226667</x:v>
      </x:c>
      <x:c r="I55" s="38" t="n">
        <x:v>338.64</x:v>
      </x:c>
      <x:c r="J55" s="38" t="n">
        <x:f>F55*I55</x:f>
        <x:v>1659751.3985128799</x:v>
      </x:c>
      <x:c r="K55" s="38" t="n">
        <x:f>G55*I55</x:f>
        <x:v>483916.56</x:v>
      </x:c>
      <x:c r="L55" s="38" t="n">
        <x:v>704009.08</x:v>
      </x:c>
      <x:c r="M55" s="41" t="n">
        <x:f>IF(K55=0,"",L55/K55)</x:f>
        <x:v>1.4548150201762056</x:v>
      </x:c>
      <x:c r="N55" s="35" t="str">
        <x:v>VOLUME EQTL MAIOR</x:v>
      </x:c>
      <x:c r="O55" s="35" t="str">
        <x:v>ANEXO IX ATUAL</x:v>
      </x:c>
      <x:c r="P55" s="134" t="str">
        <x:v>5400099092 · 5400099088 · 5400099090</x:v>
      </x:c>
      <x:c r="Q55" s="112" t="n">
        <x:v>488</x:v>
      </x:c>
    </x:row>
    <x:row r="56">
      <x:c r="A56" s="35" t="str">
        <x:v>O&amp;M</x:v>
      </x:c>
      <x:c r="B56" s="35" t="str">
        <x:v>PODA</x:v>
      </x:c>
      <x:c r="C56" s="35" t="str">
        <x:v>5035000057</x:v>
      </x:c>
      <x:c r="D56" s="134" t="str">
        <x:v>PODA ARV GRANDE PT &gt;=12M ELEV 2GE PO LV</x:v>
      </x:c>
      <x:c r="E56" s="35" t="str">
        <x:v>UNIDADE</x:v>
      </x:c>
      <x:c r="F56" s="131" t="n">
        <x:v>3537.702058</x:v>
      </x:c>
      <x:c r="G56" s="131" t="n">
        <x:v>0</x:v>
      </x:c>
      <x:c r="H56" s="131" t="n">
        <x:f>G56-F56</x:f>
        <x:v>-3537.702058</x:v>
      </x:c>
      <x:c r="I56" s="38" t="n">
        <x:v>327.37</x:v>
      </x:c>
      <x:c r="J56" s="38" t="n">
        <x:f>F56*I56</x:f>
        <x:v>1158137.52272746</x:v>
      </x:c>
      <x:c r="K56" s="38" t="n">
        <x:f>G56*I56</x:f>
        <x:v>0</x:v>
      </x:c>
      <x:c r="L56" s="38" t="n">
        <x:v>0</x:v>
      </x:c>
      <x:c r="M56" s="41" t="str">
        <x:f>IF(K56=0,"",L56/K56)</x:f>
      </x:c>
      <x:c r="N56" s="35" t="str">
        <x:v>SEM HISTÓRICO EM 2025</x:v>
      </x:c>
      <x:c r="O56" s="35" t="str">
        <x:v>ANEXO IX ATUAL</x:v>
      </x:c>
      <x:c r="P56" s="134" t="str"/>
      <x:c r="Q56" s="112" t="n">
        <x:v>0</x:v>
      </x:c>
    </x:row>
    <x:row r="57">
      <x:c r="A57" s="35" t="str">
        <x:v>O&amp;M</x:v>
      </x:c>
      <x:c r="B57" s="35" t="str">
        <x:v>LINHA MORTA</x:v>
      </x:c>
      <x:c r="C57" s="35" t="str">
        <x:v>5400099204</x:v>
      </x:c>
      <x:c r="D57" s="134" t="str">
        <x:v>IMPLANT TALA (REFORCO POSTE MAD) BASE LM</x:v>
      </x:c>
      <x:c r="E57" s="35" t="str">
        <x:v>UNIDADE</x:v>
      </x:c>
      <x:c r="F57" s="131" t="n">
        <x:v>50</x:v>
      </x:c>
      <x:c r="G57" s="131" t="n">
        <x:v>976</x:v>
      </x:c>
      <x:c r="H57" s="131" t="n">
        <x:f>G57-F57</x:f>
        <x:v>926</x:v>
      </x:c>
      <x:c r="I57" s="38" t="n">
        <x:v>1056.85</x:v>
      </x:c>
      <x:c r="J57" s="38" t="n">
        <x:f>F57*I57</x:f>
        <x:v>52842.49999999999</x:v>
      </x:c>
      <x:c r="K57" s="38" t="n">
        <x:f>G57*I57</x:f>
        <x:v>1031485.5999999999</x:v>
      </x:c>
      <x:c r="L57" s="38" t="n">
        <x:v>1022867.92</x:v>
      </x:c>
      <x:c r="M57" s="41" t="n">
        <x:f>IF(K57=0,"",L57/K57)</x:f>
        <x:v>0.9916453705218959</x:v>
      </x:c>
      <x:c r="N57" s="35" t="str">
        <x:v>VOLUME SETUP MAIOR</x:v>
      </x:c>
      <x:c r="O57" s="35" t="str">
        <x:v>ANEXO IX ATUAL</x:v>
      </x:c>
      <x:c r="P57" s="134" t="str">
        <x:v>5400099204</x:v>
      </x:c>
      <x:c r="Q57" s="112" t="n">
        <x:v>549</x:v>
      </x:c>
    </x:row>
    <x:row r="58">
      <x:c r="A58" s="35" t="str">
        <x:v>STC</x:v>
      </x:c>
      <x:c r="B58" s="35" t="str">
        <x:v>FORA DO ANEXO IX</x:v>
      </x:c>
      <x:c r="C58" s="35" t="str">
        <x:v>5082000249</x:v>
      </x:c>
      <x:c r="D58" s="134" t="str">
        <x:v>RET RAMAL CONEX CONC/MULT NORM STC</x:v>
      </x:c>
      <x:c r="E58" s="35" t="str">
        <x:v>NÃO INFORMADA</x:v>
      </x:c>
      <x:c r="F58" s="131" t="n">
        <x:v>0</x:v>
      </x:c>
      <x:c r="G58" s="131" t="n">
        <x:v>15865</x:v>
      </x:c>
      <x:c r="H58" s="131" t="n">
        <x:f>G58-F58</x:f>
        <x:v>15865</x:v>
      </x:c>
      <x:c r="I58" s="38" t="n">
        <x:v>61.209995</x:v>
      </x:c>
      <x:c r="J58" s="38" t="n">
        <x:f>F58*I58</x:f>
        <x:v>0</x:v>
      </x:c>
      <x:c r="K58" s="38" t="n">
        <x:f>G58*I58</x:f>
        <x:v>971096.570675</x:v>
      </x:c>
      <x:c r="L58" s="38" t="n">
        <x:v>561779.65</x:v>
      </x:c>
      <x:c r="M58" s="41" t="n">
        <x:f>IF(K58=0,"",L58/K58)</x:f>
        <x:v>0.5785002923133714</x:v>
      </x:c>
      <x:c r="N58" s="35" t="str">
        <x:v>NÃO PREVISTO PELA EQTL</x:v>
      </x:c>
      <x:c r="O58" s="35" t="str">
        <x:v>DE/PARA HISTÓRICO</x:v>
      </x:c>
      <x:c r="P58" s="134" t="str">
        <x:v>5082000080</x:v>
      </x:c>
      <x:c r="Q58" s="112" t="n">
        <x:v>903</x:v>
      </x:c>
    </x:row>
    <x:row r="59">
      <x:c r="A59" s="35" t="str">
        <x:v>STC</x:v>
      </x:c>
      <x:c r="B59" s="35" t="str">
        <x:v>PLANTÃO</x:v>
      </x:c>
      <x:c r="C59" s="35" t="str">
        <x:v>5013300054</x:v>
      </x:c>
      <x:c r="D59" s="134" t="str">
        <x:v>ATEND EMERG FALTA ENERGIA COLETIVA ALIME</x:v>
      </x:c>
      <x:c r="E59" s="35" t="str">
        <x:v>UNIDADE</x:v>
      </x:c>
      <x:c r="F59" s="131" t="n">
        <x:v>1150.75</x:v>
      </x:c>
      <x:c r="G59" s="131" t="n">
        <x:v>0</x:v>
      </x:c>
      <x:c r="H59" s="131" t="n">
        <x:f>G59-F59</x:f>
        <x:v>-1150.75</x:v>
      </x:c>
      <x:c r="I59" s="38" t="n">
        <x:v>819.94</x:v>
      </x:c>
      <x:c r="J59" s="38" t="n">
        <x:f>F59*I59</x:f>
        <x:v>943545.9550000001</x:v>
      </x:c>
      <x:c r="K59" s="38" t="n">
        <x:f>G59*I59</x:f>
        <x:v>0</x:v>
      </x:c>
      <x:c r="L59" s="38" t="n">
        <x:v>0</x:v>
      </x:c>
      <x:c r="M59" s="41" t="str">
        <x:f>IF(K59=0,"",L59/K59)</x:f>
      </x:c>
      <x:c r="N59" s="35" t="str">
        <x:v>SEM HISTÓRICO EM 2025</x:v>
      </x:c>
      <x:c r="O59" s="35" t="str">
        <x:v>ANEXO IX ATUAL</x:v>
      </x:c>
      <x:c r="P59" s="134" t="str"/>
      <x:c r="Q59" s="112" t="n">
        <x:v>0</x:v>
      </x:c>
    </x:row>
    <x:row r="60">
      <x:c r="A60" s="35" t="str">
        <x:v>O&amp;M</x:v>
      </x:c>
      <x:c r="B60" s="35" t="str">
        <x:v>LINHA MORTA</x:v>
      </x:c>
      <x:c r="C60" s="35" t="str">
        <x:v>5022000237</x:v>
      </x:c>
      <x:c r="D60" s="134" t="str">
        <x:v>RET COND NU ALUMINIO &lt;= 1/0 LM</x:v>
      </x:c>
      <x:c r="E60" s="35" t="str">
        <x:v>METRO</x:v>
      </x:c>
      <x:c r="F60" s="131" t="n">
        <x:v>698150</x:v>
      </x:c>
      <x:c r="G60" s="131" t="n">
        <x:v>356853</x:v>
      </x:c>
      <x:c r="H60" s="131" t="n">
        <x:f>G60-F60</x:f>
        <x:v>-341297</x:v>
      </x:c>
      <x:c r="I60" s="38" t="n">
        <x:v>2.76</x:v>
      </x:c>
      <x:c r="J60" s="38" t="n">
        <x:f>F60*I60</x:f>
        <x:v>1926893.9999999998</x:v>
      </x:c>
      <x:c r="K60" s="38" t="n">
        <x:f>G60*I60</x:f>
        <x:v>984914.2799999999</x:v>
      </x:c>
      <x:c r="L60" s="38" t="n">
        <x:v>952344.43</x:v>
      </x:c>
      <x:c r="M60" s="41" t="n">
        <x:f>IF(K60=0,"",L60/K60)</x:f>
        <x:v>0.9669312846190027</x:v>
      </x:c>
      <x:c r="N60" s="35" t="str">
        <x:v>VOLUME EQTL MAIOR</x:v>
      </x:c>
      <x:c r="O60" s="35" t="str">
        <x:v>ANEXO IX ATUAL</x:v>
      </x:c>
      <x:c r="P60" s="134" t="str">
        <x:v>5400099528 · 5400099527 · 5400099534</x:v>
      </x:c>
      <x:c r="Q60" s="112" t="n">
        <x:v>610</x:v>
      </x:c>
    </x:row>
    <x:row r="61">
      <x:c r="A61" s="35" t="str">
        <x:v>STC</x:v>
      </x:c>
      <x:c r="B61" s="35" t="str">
        <x:v>FORA DO ANEXO IX</x:v>
      </x:c>
      <x:c r="C61" s="35" t="str">
        <x:v>5082000252</x:v>
      </x:c>
      <x:c r="D61" s="134" t="str">
        <x:v>RET MEDIDOR TRAFO ENERGIZ MF STC</x:v>
      </x:c>
      <x:c r="E61" s="35" t="str">
        <x:v>NÃO INFORMADA</x:v>
      </x:c>
      <x:c r="F61" s="131" t="n">
        <x:v>0</x:v>
      </x:c>
      <x:c r="G61" s="131" t="n">
        <x:v>23682</x:v>
      </x:c>
      <x:c r="H61" s="131" t="n">
        <x:f>G61-F61</x:f>
        <x:v>23682</x:v>
      </x:c>
      <x:c r="I61" s="38" t="n">
        <x:v>38.654875</x:v>
      </x:c>
      <x:c r="J61" s="38" t="n">
        <x:f>F61*I61</x:f>
        <x:v>0</x:v>
      </x:c>
      <x:c r="K61" s="38" t="n">
        <x:f>G61*I61</x:f>
        <x:v>915424.74975</x:v>
      </x:c>
      <x:c r="L61" s="38" t="n">
        <x:v>337231.68</x:v>
      </x:c>
      <x:c r="M61" s="41" t="n">
        <x:f>IF(K61=0,"",L61/K61)</x:f>
        <x:v>0.36838820459256433</x:v>
      </x:c>
      <x:c r="N61" s="35" t="str">
        <x:v>NÃO PREVISTO PELA EQTL</x:v>
      </x:c>
      <x:c r="O61" s="35" t="str">
        <x:v>DE/PARA HISTÓRICO</x:v>
      </x:c>
      <x:c r="P61" s="134" t="str">
        <x:v>5015000016</x:v>
      </x:c>
      <x:c r="Q61" s="112" t="n">
        <x:v>804</x:v>
      </x:c>
    </x:row>
    <x:row r="62">
      <x:c r="A62" s="35" t="str">
        <x:v>O&amp;M</x:v>
      </x:c>
      <x:c r="B62" s="35" t="str">
        <x:v>LINHA MORTA</x:v>
      </x:c>
      <x:c r="C62" s="35" t="str">
        <x:v>5020100057</x:v>
      </x:c>
      <x:c r="D62" s="134" t="str">
        <x:v>BASE CONCRETO 2CAMADAS PARA POSTE LM</x:v>
      </x:c>
      <x:c r="E62" s="35" t="str">
        <x:v>UNIDADE</x:v>
      </x:c>
      <x:c r="F62" s="131" t="n">
        <x:v>2573</x:v>
      </x:c>
      <x:c r="G62" s="131" t="n">
        <x:v>1979</x:v>
      </x:c>
      <x:c r="H62" s="131" t="n">
        <x:f>G62-F62</x:f>
        <x:v>-594</x:v>
      </x:c>
      <x:c r="I62" s="38" t="n">
        <x:v>1447.38</x:v>
      </x:c>
      <x:c r="J62" s="38" t="n">
        <x:f>F62*I62</x:f>
        <x:v>3724108.74</x:v>
      </x:c>
      <x:c r="K62" s="38" t="n">
        <x:f>G62*I62</x:f>
        <x:v>2864365.02</x:v>
      </x:c>
      <x:c r="L62" s="38" t="n">
        <x:v>4317895.33</x:v>
      </x:c>
      <x:c r="M62" s="41" t="n">
        <x:f>IF(K62=0,"",L62/K62)</x:f>
        <x:v>1.5074528909028502</x:v>
      </x:c>
      <x:c r="N62" s="35" t="str">
        <x:v>VOLUME EQTL MAIOR</x:v>
      </x:c>
      <x:c r="O62" s="35" t="str">
        <x:v>ANEXO IX ATUAL</x:v>
      </x:c>
      <x:c r="P62" s="134" t="str">
        <x:v>5400099098 · 5400099096 · 5400099097</x:v>
      </x:c>
      <x:c r="Q62" s="112" t="n">
        <x:v>1125</x:v>
      </x:c>
    </x:row>
    <x:row r="63">
      <x:c r="A63" s="35" t="str">
        <x:v>O&amp;M</x:v>
      </x:c>
      <x:c r="B63" s="35" t="str">
        <x:v>LINHA MORTA</x:v>
      </x:c>
      <x:c r="C63" s="35" t="str">
        <x:v>5025300122</x:v>
      </x:c>
      <x:c r="D63" s="134" t="str">
        <x:v>INST ESTR CP RELIGADOR/SEC 3F &gt;400A LM</x:v>
      </x:c>
      <x:c r="E63" s="35" t="str">
        <x:v>CONJUNTO</x:v>
      </x:c>
      <x:c r="F63" s="131" t="n">
        <x:v>50</x:v>
      </x:c>
      <x:c r="G63" s="131" t="n">
        <x:v>190</x:v>
      </x:c>
      <x:c r="H63" s="131" t="n">
        <x:f>G63-F63</x:f>
        <x:v>140</x:v>
      </x:c>
      <x:c r="I63" s="38" t="n">
        <x:v>6000.38</x:v>
      </x:c>
      <x:c r="J63" s="38" t="n">
        <x:f>F63*I63</x:f>
        <x:v>300019</x:v>
      </x:c>
      <x:c r="K63" s="38" t="n">
        <x:f>G63*I63</x:f>
        <x:v>1140072.2</x:v>
      </x:c>
      <x:c r="L63" s="38" t="n">
        <x:v>872269.59</x:v>
      </x:c>
      <x:c r="M63" s="41" t="n">
        <x:f>IF(K63=0,"",L63/K63)</x:f>
        <x:v>0.7651003068051304</x:v>
      </x:c>
      <x:c r="N63" s="35" t="str">
        <x:v>VOLUME SETUP MAIOR</x:v>
      </x:c>
      <x:c r="O63" s="35" t="str">
        <x:v>ANEXO IX ATUAL</x:v>
      </x:c>
      <x:c r="P63" s="134" t="str">
        <x:v>5400099256</x:v>
      </x:c>
      <x:c r="Q63" s="112" t="n">
        <x:v>190</x:v>
      </x:c>
    </x:row>
    <x:row r="64">
      <x:c r="A64" s="35" t="str">
        <x:v>O&amp;M</x:v>
      </x:c>
      <x:c r="B64" s="35" t="str">
        <x:v>LINHA MORTA</x:v>
      </x:c>
      <x:c r="C64" s="35" t="str">
        <x:v>5022000236</x:v>
      </x:c>
      <x:c r="D64" s="134" t="str">
        <x:v>INST COND NU ALUMINIO &lt;= 1/0 LM</x:v>
      </x:c>
      <x:c r="E64" s="35" t="str">
        <x:v>METRO</x:v>
      </x:c>
      <x:c r="F64" s="131" t="n">
        <x:v>585467.77876</x:v>
      </x:c>
      <x:c r="G64" s="131" t="n">
        <x:v>441302</x:v>
      </x:c>
      <x:c r="H64" s="131" t="n">
        <x:f>G64-F64</x:f>
        <x:v>-144165.77876000002</x:v>
      </x:c>
      <x:c r="I64" s="38" t="n">
        <x:v>5.65</x:v>
      </x:c>
      <x:c r="J64" s="38" t="n">
        <x:f>F64*I64</x:f>
        <x:v>3307892.949994</x:v>
      </x:c>
      <x:c r="K64" s="38" t="n">
        <x:f>G64*I64</x:f>
        <x:v>2493356.3000000003</x:v>
      </x:c>
      <x:c r="L64" s="38" t="n">
        <x:v>3477685.98</x:v>
      </x:c>
      <x:c r="M64" s="41" t="n">
        <x:f>IF(K64=0,"",L64/K64)</x:f>
        <x:v>1.394780994597523</x:v>
      </x:c>
      <x:c r="N64" s="35" t="str">
        <x:v>VOLUME EQTL MAIOR</x:v>
      </x:c>
      <x:c r="O64" s="35" t="str">
        <x:v>ANEXO IX ATUAL</x:v>
      </x:c>
      <x:c r="P64" s="134" t="str">
        <x:v>5400099220 · 5400099214 · 5400099666</x:v>
      </x:c>
      <x:c r="Q64" s="112" t="n">
        <x:v>677</x:v>
      </x:c>
    </x:row>
    <x:row r="65">
      <x:c r="A65" s="35" t="str">
        <x:v>O&amp;M</x:v>
      </x:c>
      <x:c r="B65" s="35" t="str">
        <x:v>LINHA MORTA</x:v>
      </x:c>
      <x:c r="C65" s="35" t="str">
        <x:v>5022000280</x:v>
      </x:c>
      <x:c r="D65" s="134" t="str">
        <x:v>INST CABO MENSAGEIRO RDC LM</x:v>
      </x:c>
      <x:c r="E65" s="35" t="str">
        <x:v>METRO</x:v>
      </x:c>
      <x:c r="F65" s="131" t="n">
        <x:v>122230</x:v>
      </x:c>
      <x:c r="G65" s="131" t="n">
        <x:v>0.093</x:v>
      </x:c>
      <x:c r="H65" s="131" t="n">
        <x:f>G65-F65</x:f>
        <x:v>-122229.907</x:v>
      </x:c>
      <x:c r="I65" s="38" t="n">
        <x:v>6.57</x:v>
      </x:c>
      <x:c r="J65" s="38" t="n">
        <x:f>F65*I65</x:f>
        <x:v>803051.1</x:v>
      </x:c>
      <x:c r="K65" s="38" t="n">
        <x:f>G65*I65</x:f>
        <x:v>0.61101</x:v>
      </x:c>
      <x:c r="L65" s="38" t="n">
        <x:v>679.92</x:v>
      </x:c>
      <x:c r="M65" s="41" t="n">
        <x:f>IF(K65=0,"",L65/K65)</x:f>
        <x:v>1112.7804782245787</x:v>
      </x:c>
      <x:c r="N65" s="35" t="str">
        <x:v>VOLUME EQTL MAIOR</x:v>
      </x:c>
      <x:c r="O65" s="35" t="str">
        <x:v>ANEXO IX ATUAL</x:v>
      </x:c>
      <x:c r="P65" s="134" t="str">
        <x:v>5400099222</x:v>
      </x:c>
      <x:c r="Q65" s="112" t="n">
        <x:v>1</x:v>
      </x:c>
    </x:row>
    <x:row r="66">
      <x:c r="A66" s="35" t="str">
        <x:v>O&amp;M</x:v>
      </x:c>
      <x:c r="B66" s="35" t="str">
        <x:v>LINHA MORTA</x:v>
      </x:c>
      <x:c r="C66" s="35" t="str">
        <x:v>5020000099</x:v>
      </x:c>
      <x:c r="D66" s="134" t="str">
        <x:v>RET POSTE DE FIBRA 7 A 19M LM</x:v>
      </x:c>
      <x:c r="E66" s="35" t="str">
        <x:v>UNIDADE</x:v>
      </x:c>
      <x:c r="F66" s="131" t="n">
        <x:v>1366</x:v>
      </x:c>
      <x:c r="G66" s="131" t="n">
        <x:v>60.512467</x:v>
      </x:c>
      <x:c r="H66" s="131" t="n">
        <x:f>G66-F66</x:f>
        <x:v>-1305.487533</x:v>
      </x:c>
      <x:c r="I66" s="38" t="n">
        <x:v>599.01</x:v>
      </x:c>
      <x:c r="J66" s="38" t="n">
        <x:f>F66*I66</x:f>
        <x:v>818247.66</x:v>
      </x:c>
      <x:c r="K66" s="38" t="n">
        <x:f>G66*I66</x:f>
        <x:v>36247.57285767</x:v>
      </x:c>
      <x:c r="L66" s="38" t="n">
        <x:v>28083.8</x:v>
      </x:c>
      <x:c r="M66" s="41" t="n">
        <x:f>IF(K66=0,"",L66/K66)</x:f>
        <x:v>0.7747773929657047</x:v>
      </x:c>
      <x:c r="N66" s="35" t="str">
        <x:v>VOLUME EQTL MAIOR</x:v>
      </x:c>
      <x:c r="O66" s="35" t="str">
        <x:v>ANEXO IX ATUAL</x:v>
      </x:c>
      <x:c r="P66" s="134" t="str">
        <x:v>5400099565 · 5400099572 · 5400099567 · 5400099564 · 5400099566 · 5400099697 · 5400099573 · 5400099696</x:v>
      </x:c>
      <x:c r="Q66" s="112" t="n">
        <x:v>4155</x:v>
      </x:c>
    </x:row>
    <x:row r="67">
      <x:c r="A67" s="35" t="str">
        <x:v>O&amp;M</x:v>
      </x:c>
      <x:c r="B67" s="35" t="str">
        <x:v>LINHA MORTA</x:v>
      </x:c>
      <x:c r="C67" s="35" t="str">
        <x:v>5024000086</x:v>
      </x:c>
      <x:c r="D67" s="134" t="str">
        <x:v>RET CONEXAO RAMAL DE CONEXAO LM</x:v>
      </x:c>
      <x:c r="E67" s="35" t="str">
        <x:v>UNIDADE</x:v>
      </x:c>
      <x:c r="F67" s="131" t="n">
        <x:v>12845</x:v>
      </x:c>
      <x:c r="G67" s="131" t="n">
        <x:v>0</x:v>
      </x:c>
      <x:c r="H67" s="131" t="n">
        <x:f>G67-F67</x:f>
        <x:v>-12845</x:v>
      </x:c>
      <x:c r="I67" s="38" t="n">
        <x:v>56.79</x:v>
      </x:c>
      <x:c r="J67" s="38" t="n">
        <x:f>F67*I67</x:f>
        <x:v>729467.55</x:v>
      </x:c>
      <x:c r="K67" s="38" t="n">
        <x:f>G67*I67</x:f>
        <x:v>0</x:v>
      </x:c>
      <x:c r="L67" s="38" t="n">
        <x:v>0</x:v>
      </x:c>
      <x:c r="M67" s="41" t="str">
        <x:f>IF(K67=0,"",L67/K67)</x:f>
      </x:c>
      <x:c r="N67" s="35" t="str">
        <x:v>SEM HISTÓRICO EM 2025</x:v>
      </x:c>
      <x:c r="O67" s="35" t="str">
        <x:v>ANEXO IX ATUAL</x:v>
      </x:c>
      <x:c r="P67" s="134" t="str"/>
      <x:c r="Q67" s="112" t="n">
        <x:v>0</x:v>
      </x:c>
    </x:row>
    <x:row r="68">
      <x:c r="A68" s="35" t="str">
        <x:v>STC</x:v>
      </x:c>
      <x:c r="B68" s="35" t="str">
        <x:v>CORTE</x:v>
      </x:c>
      <x:c r="C68" s="35" t="str">
        <x:v>5082000186</x:v>
      </x:c>
      <x:c r="D68" s="134" t="str">
        <x:v>DESLIGAMENTO A PEDIDO DO CLIENTE STC</x:v>
      </x:c>
      <x:c r="E68" s="35" t="str">
        <x:v>UNIDADE</x:v>
      </x:c>
      <x:c r="F68" s="131" t="n">
        <x:v>1479.583092</x:v>
      </x:c>
      <x:c r="G68" s="131" t="n">
        <x:v>19986</x:v>
      </x:c>
      <x:c r="H68" s="131" t="n">
        <x:f>G68-F68</x:f>
        <x:v>18506.416908</x:v>
      </x:c>
      <x:c r="I68" s="38" t="n">
        <x:v>39.26</x:v>
      </x:c>
      <x:c r="J68" s="38" t="n">
        <x:f>F68*I68</x:f>
        <x:v>58088.43219192</x:v>
      </x:c>
      <x:c r="K68" s="38" t="n">
        <x:f>G68*I68</x:f>
        <x:v>784650.36</x:v>
      </x:c>
      <x:c r="L68" s="38" t="n">
        <x:v>707704.26</x:v>
      </x:c>
      <x:c r="M68" s="41" t="n">
        <x:f>IF(K68=0,"",L68/K68)</x:f>
        <x:v>0.9019358125318391</x:v>
      </x:c>
      <x:c r="N68" s="35" t="str">
        <x:v>VOLUME SETUP MAIOR</x:v>
      </x:c>
      <x:c r="O68" s="35" t="str">
        <x:v>ANEXO IX ATUAL</x:v>
      </x:c>
      <x:c r="P68" s="134" t="str">
        <x:v>5015000000</x:v>
      </x:c>
      <x:c r="Q68" s="112" t="n">
        <x:v>646</x:v>
      </x:c>
    </x:row>
    <x:row r="69">
      <x:c r="A69" s="35" t="str">
        <x:v>O&amp;M</x:v>
      </x:c>
      <x:c r="B69" s="35" t="str">
        <x:v>LINHA MORTA</x:v>
      </x:c>
      <x:c r="C69" s="35" t="str">
        <x:v>5024000065</x:v>
      </x:c>
      <x:c r="D69" s="134" t="str">
        <x:v>RET RAMAL DE CONEXAO CONC/MULTIPLEX LM</x:v>
      </x:c>
      <x:c r="E69" s="35" t="str">
        <x:v>UNIDADE</x:v>
      </x:c>
      <x:c r="F69" s="131" t="n">
        <x:v>2746.074492</x:v>
      </x:c>
      <x:c r="G69" s="131" t="n">
        <x:v>750</x:v>
      </x:c>
      <x:c r="H69" s="131" t="n">
        <x:f>G69-F69</x:f>
        <x:v>-1996.0744920000002</x:v>
      </x:c>
      <x:c r="I69" s="38" t="n">
        <x:v>349.65</x:v>
      </x:c>
      <x:c r="J69" s="38" t="n">
        <x:f>F69*I69</x:f>
        <x:v>960164.9461278</x:v>
      </x:c>
      <x:c r="K69" s="38" t="n">
        <x:f>G69*I69</x:f>
        <x:v>262237.5</x:v>
      </x:c>
      <x:c r="L69" s="38" t="n">
        <x:v>22033.4</x:v>
      </x:c>
      <x:c r="M69" s="41" t="n">
        <x:f>IF(K69=0,"",L69/K69)</x:f>
        <x:v>0.08402078268744936</x:v>
      </x:c>
      <x:c r="N69" s="35" t="str">
        <x:v>VOLUME EQTL MAIOR</x:v>
      </x:c>
      <x:c r="O69" s="35" t="str">
        <x:v>ANEXO IX ATUAL</x:v>
      </x:c>
      <x:c r="P69" s="134" t="str">
        <x:v>5400099585 · 5400099584</x:v>
      </x:c>
      <x:c r="Q69" s="112" t="n">
        <x:v>203</x:v>
      </x:c>
    </x:row>
    <x:row r="70">
      <x:c r="A70" s="35" t="str">
        <x:v>O&amp;M</x:v>
      </x:c>
      <x:c r="B70" s="35" t="str">
        <x:v>PODA</x:v>
      </x:c>
      <x:c r="C70" s="35" t="str">
        <x:v>5026000037</x:v>
      </x:c>
      <x:c r="D70" s="134" t="str">
        <x:v>PODA ARV &lt;6M REDE BT CENTRAL 2PC PO LM</x:v>
      </x:c>
      <x:c r="E70" s="35" t="str">
        <x:v>UNIDADE</x:v>
      </x:c>
      <x:c r="F70" s="131" t="n">
        <x:v>0</x:v>
      </x:c>
      <x:c r="G70" s="131" t="n">
        <x:v>2784</x:v>
      </x:c>
      <x:c r="H70" s="131" t="n">
        <x:f>G70-F70</x:f>
        <x:v>2784</x:v>
      </x:c>
      <x:c r="I70" s="38" t="n">
        <x:v>244.31</x:v>
      </x:c>
      <x:c r="J70" s="38" t="n">
        <x:f>F70*I70</x:f>
        <x:v>0</x:v>
      </x:c>
      <x:c r="K70" s="38" t="n">
        <x:f>G70*I70</x:f>
        <x:v>680159.04</x:v>
      </x:c>
      <x:c r="L70" s="38" t="n">
        <x:v>1251716.85</x:v>
      </x:c>
      <x:c r="M70" s="41" t="n">
        <x:f>IF(K70=0,"",L70/K70)</x:f>
        <x:v>1.8403296529000042</x:v>
      </x:c>
      <x:c r="N70" s="35" t="str">
        <x:v>NÃO PREVISTO PELA EQTL</x:v>
      </x:c>
      <x:c r="O70" s="35" t="str">
        <x:v>ANEXO IX ATUAL</x:v>
      </x:c>
      <x:c r="P70" s="134" t="str">
        <x:v>5400099464</x:v>
      </x:c>
      <x:c r="Q70" s="112" t="n">
        <x:v>918</x:v>
      </x:c>
    </x:row>
    <x:row r="71">
      <x:c r="A71" s="35" t="str">
        <x:v>O&amp;M</x:v>
      </x:c>
      <x:c r="B71" s="35" t="str">
        <x:v>LINHA MORTA</x:v>
      </x:c>
      <x:c r="C71" s="35" t="str">
        <x:v>5020000118</x:v>
      </x:c>
      <x:c r="D71" s="134" t="str">
        <x:v>RET POSTE DE MADEIRA LM</x:v>
      </x:c>
      <x:c r="E71" s="35" t="str">
        <x:v>UNIDADE</x:v>
      </x:c>
      <x:c r="F71" s="131" t="n">
        <x:v>6376</x:v>
      </x:c>
      <x:c r="G71" s="131" t="n">
        <x:v>7476.132021</x:v>
      </x:c>
      <x:c r="H71" s="131" t="n">
        <x:f>G71-F71</x:f>
        <x:v>1100.1320210000003</x:v>
      </x:c>
      <x:c r="I71" s="38" t="n">
        <x:v>599.01</x:v>
      </x:c>
      <x:c r="J71" s="38" t="n">
        <x:f>F71*I71</x:f>
        <x:v>3819287.76</x:v>
      </x:c>
      <x:c r="K71" s="38" t="n">
        <x:f>G71*I71</x:f>
        <x:v>4478277.841899211</x:v>
      </x:c>
      <x:c r="L71" s="38" t="n">
        <x:v>3791949.68</x:v>
      </x:c>
      <x:c r="M71" s="41" t="n">
        <x:f>IF(K71=0,"",L71/K71)</x:f>
        <x:v>0.8467428359451358</x:v>
      </x:c>
      <x:c r="N71" s="35" t="str">
        <x:v>VOLUME SETUP MAIOR</x:v>
      </x:c>
      <x:c r="O71" s="35" t="str">
        <x:v>ANEXO IX ATUAL</x:v>
      </x:c>
      <x:c r="P71" s="134" t="str">
        <x:v>5400099565 · 5400099567 · 5400099572 · 5400099566 · 5400099697 · 5400099573 · 5400099696 · 5400099564</x:v>
      </x:c>
      <x:c r="Q71" s="112" t="n">
        <x:v>4529</x:v>
      </x:c>
    </x:row>
    <x:row r="72">
      <x:c r="A72" s="35" t="str">
        <x:v>O&amp;M</x:v>
      </x:c>
      <x:c r="B72" s="35" t="str">
        <x:v>LINHA VIVA</x:v>
      </x:c>
      <x:c r="C72" s="35" t="str">
        <x:v>5031300110</x:v>
      </x:c>
      <x:c r="D72" s="134" t="str">
        <x:v>INST ISOLADOR PINO/PILAR LV</x:v>
      </x:c>
      <x:c r="E72" s="35" t="str">
        <x:v>UNIDADE</x:v>
      </x:c>
      <x:c r="F72" s="131" t="n">
        <x:v>3549.24</x:v>
      </x:c>
      <x:c r="G72" s="131" t="n">
        <x:v>1649</x:v>
      </x:c>
      <x:c r="H72" s="131" t="n">
        <x:f>G72-F72</x:f>
        <x:v>-1900.2399999999998</x:v>
      </x:c>
      <x:c r="I72" s="38" t="n">
        <x:v>325.39</x:v>
      </x:c>
      <x:c r="J72" s="38" t="n">
        <x:f>F72*I72</x:f>
        <x:v>1154887.2036</x:v>
      </x:c>
      <x:c r="K72" s="38" t="n">
        <x:f>G72*I72</x:f>
        <x:v>536568.11</x:v>
      </x:c>
      <x:c r="L72" s="38" t="n">
        <x:v>473771.38</x:v>
      </x:c>
      <x:c r="M72" s="41" t="n">
        <x:f>IF(K72=0,"",L72/K72)</x:f>
        <x:v>0.8829659667996296</x:v>
      </x:c>
      <x:c r="N72" s="35" t="str">
        <x:v>VOLUME EQTL MAIOR</x:v>
      </x:c>
      <x:c r="O72" s="35" t="str">
        <x:v>ANEXO IX ATUAL</x:v>
      </x:c>
      <x:c r="P72" s="134" t="str">
        <x:v>5400099321 · 5400099463 · 5400099327</x:v>
      </x:c>
      <x:c r="Q72" s="112" t="n">
        <x:v>484</x:v>
      </x:c>
    </x:row>
    <x:row r="73">
      <x:c r="A73" s="35" t="str">
        <x:v>O&amp;M</x:v>
      </x:c>
      <x:c r="B73" s="35" t="str">
        <x:v>LINHA MORTA</x:v>
      </x:c>
      <x:c r="C73" s="35" t="str">
        <x:v>5023000185</x:v>
      </x:c>
      <x:c r="D73" s="134" t="str">
        <x:v>RET TRAFO DT POSTE/PLATAF 1/2F LM</x:v>
      </x:c>
      <x:c r="E73" s="35" t="str">
        <x:v>UNIDADE</x:v>
      </x:c>
      <x:c r="F73" s="131" t="n">
        <x:v>674</x:v>
      </x:c>
      <x:c r="G73" s="131" t="n">
        <x:v>0</x:v>
      </x:c>
      <x:c r="H73" s="131" t="n">
        <x:f>G73-F73</x:f>
        <x:v>-674</x:v>
      </x:c>
      <x:c r="I73" s="38" t="n">
        <x:v>880.71</x:v>
      </x:c>
      <x:c r="J73" s="38" t="n">
        <x:f>F73*I73</x:f>
        <x:v>593598.54</x:v>
      </x:c>
      <x:c r="K73" s="38" t="n">
        <x:f>G73*I73</x:f>
        <x:v>0</x:v>
      </x:c>
      <x:c r="L73" s="38" t="n">
        <x:v>0</x:v>
      </x:c>
      <x:c r="M73" s="41" t="str">
        <x:f>IF(K73=0,"",L73/K73)</x:f>
      </x:c>
      <x:c r="N73" s="35" t="str">
        <x:v>SEM HISTÓRICO EM 2025</x:v>
      </x:c>
      <x:c r="O73" s="35" t="str">
        <x:v>ANEXO IX ATUAL</x:v>
      </x:c>
      <x:c r="P73" s="134" t="str"/>
      <x:c r="Q73" s="112" t="n">
        <x:v>0</x:v>
      </x:c>
    </x:row>
    <x:row r="74">
      <x:c r="A74" s="35" t="str">
        <x:v>O&amp;M</x:v>
      </x:c>
      <x:c r="B74" s="35" t="str">
        <x:v>LINHA MORTA</x:v>
      </x:c>
      <x:c r="C74" s="35" t="str">
        <x:v>5025300172</x:v>
      </x:c>
      <x:c r="D74" s="134" t="str">
        <x:v>INST CHAVE FUSIVEL 15/25KV LM</x:v>
      </x:c>
      <x:c r="E74" s="35" t="str">
        <x:v>UNIDADE</x:v>
      </x:c>
      <x:c r="F74" s="131" t="n">
        <x:v>2766.921846</x:v>
      </x:c>
      <x:c r="G74" s="131" t="n">
        <x:v>1439</x:v>
      </x:c>
      <x:c r="H74" s="131" t="n">
        <x:f>G74-F74</x:f>
        <x:v>-1327.9218460000002</x:v>
      </x:c>
      <x:c r="I74" s="38" t="n">
        <x:v>443.64</x:v>
      </x:c>
      <x:c r="J74" s="38" t="n">
        <x:f>F74*I74</x:f>
        <x:v>1227517.20775944</x:v>
      </x:c>
      <x:c r="K74" s="38" t="n">
        <x:f>G74*I74</x:f>
        <x:v>638397.96</x:v>
      </x:c>
      <x:c r="L74" s="38" t="n">
        <x:v>269221.7</x:v>
      </x:c>
      <x:c r="M74" s="41" t="n">
        <x:f>IF(K74=0,"",L74/K74)</x:f>
        <x:v>0.42171453680710386</x:v>
      </x:c>
      <x:c r="N74" s="35" t="str">
        <x:v>VOLUME EQTL MAIOR</x:v>
      </x:c>
      <x:c r="O74" s="35" t="str">
        <x:v>ANEXO IX ATUAL</x:v>
      </x:c>
      <x:c r="P74" s="134" t="str">
        <x:v>5400099084 · 5400099086</x:v>
      </x:c>
      <x:c r="Q74" s="112" t="n">
        <x:v>609</x:v>
      </x:c>
    </x:row>
    <x:row r="75">
      <x:c r="A75" s="35" t="str">
        <x:v>O&amp;M</x:v>
      </x:c>
      <x:c r="B75" s="35" t="str">
        <x:v>LINHA MORTA</x:v>
      </x:c>
      <x:c r="C75" s="35" t="str">
        <x:v>5025300160</x:v>
      </x:c>
      <x:c r="D75" s="134" t="str">
        <x:v>INST PARA-RAIOS BT LM</x:v>
      </x:c>
      <x:c r="E75" s="35" t="str">
        <x:v>CONJUNTO</x:v>
      </x:c>
      <x:c r="F75" s="131" t="n">
        <x:v>2466.206475</x:v>
      </x:c>
      <x:c r="G75" s="131" t="n">
        <x:v>868</x:v>
      </x:c>
      <x:c r="H75" s="131" t="n">
        <x:f>G75-F75</x:f>
        <x:v>-1598.206475</x:v>
      </x:c>
      <x:c r="I75" s="38" t="n">
        <x:v>362.54</x:v>
      </x:c>
      <x:c r="J75" s="38" t="n">
        <x:f>F75*I75</x:f>
        <x:v>894098.4954465</x:v>
      </x:c>
      <x:c r="K75" s="38" t="n">
        <x:f>G75*I75</x:f>
        <x:v>314684.72000000003</x:v>
      </x:c>
      <x:c r="L75" s="38" t="n">
        <x:v>53151.72</x:v>
      </x:c>
      <x:c r="M75" s="41" t="n">
        <x:f>IF(K75=0,"",L75/K75)</x:f>
        <x:v>0.16890467385896588</x:v>
      </x:c>
      <x:c r="N75" s="35" t="str">
        <x:v>VOLUME EQTL MAIOR</x:v>
      </x:c>
      <x:c r="O75" s="35" t="str">
        <x:v>ANEXO IX ATUAL</x:v>
      </x:c>
      <x:c r="P75" s="134" t="str">
        <x:v>5400099456 · 5400099459</x:v>
      </x:c>
      <x:c r="Q75" s="112" t="n">
        <x:v>379</x:v>
      </x:c>
    </x:row>
    <x:row r="76">
      <x:c r="A76" s="35" t="str">
        <x:v>O&amp;M</x:v>
      </x:c>
      <x:c r="B76" s="35" t="str">
        <x:v>LINHA MORTA</x:v>
      </x:c>
      <x:c r="C76" s="35" t="str">
        <x:v>5020000093</x:v>
      </x:c>
      <x:c r="D76" s="134" t="str">
        <x:v>RET POSTE CONCRETO ATE 14M LM</x:v>
      </x:c>
      <x:c r="E76" s="35" t="str">
        <x:v>UNIDADE</x:v>
      </x:c>
      <x:c r="F76" s="131" t="n">
        <x:v>1366</x:v>
      </x:c>
      <x:c r="G76" s="131" t="n">
        <x:v>538.355512</x:v>
      </x:c>
      <x:c r="H76" s="131" t="n">
        <x:f>G76-F76</x:f>
        <x:v>-827.644488</x:v>
      </x:c>
      <x:c r="I76" s="38" t="n">
        <x:v>696.68</x:v>
      </x:c>
      <x:c r="J76" s="38" t="n">
        <x:f>F76*I76</x:f>
        <x:v>951664.8799999999</x:v>
      </x:c>
      <x:c r="K76" s="38" t="n">
        <x:f>G76*I76</x:f>
        <x:v>375061.51810015994</x:v>
      </x:c>
      <x:c r="L76" s="38" t="n">
        <x:v>310188.04</x:v>
      </x:c>
      <x:c r="M76" s="41" t="n">
        <x:f>IF(K76=0,"",L76/K76)</x:f>
        <x:v>0.8270324334291327</x:v>
      </x:c>
      <x:c r="N76" s="35" t="str">
        <x:v>VOLUME EQTL MAIOR</x:v>
      </x:c>
      <x:c r="O76" s="35" t="str">
        <x:v>ANEXO IX ATUAL</x:v>
      </x:c>
      <x:c r="P76" s="134" t="str">
        <x:v>5400099565 · 5400099567 · 5400099572 · 5400099566 · 5400099697 · 5400099573 · 5400099696</x:v>
      </x:c>
      <x:c r="Q76" s="112" t="n">
        <x:v>4191</x:v>
      </x:c>
    </x:row>
    <x:row r="77">
      <x:c r="A77" s="35" t="str">
        <x:v>O&amp;M</x:v>
      </x:c>
      <x:c r="B77" s="35" t="str">
        <x:v>LINHA VIVA</x:v>
      </x:c>
      <x:c r="C77" s="35" t="str">
        <x:v>5033000318</x:v>
      </x:c>
      <x:c r="D77" s="134" t="str">
        <x:v>INST PARA-RAIOS MT LV</x:v>
      </x:c>
      <x:c r="E77" s="35" t="str">
        <x:v>UNIDADE</x:v>
      </x:c>
      <x:c r="F77" s="131" t="n">
        <x:v>2026</x:v>
      </x:c>
      <x:c r="G77" s="131" t="n">
        <x:v>559</x:v>
      </x:c>
      <x:c r="H77" s="131" t="n">
        <x:f>G77-F77</x:f>
        <x:v>-1467</x:v>
      </x:c>
      <x:c r="I77" s="38" t="n">
        <x:v>390.74</x:v>
      </x:c>
      <x:c r="J77" s="38" t="n">
        <x:f>F77*I77</x:f>
        <x:v>791639.24</x:v>
      </x:c>
      <x:c r="K77" s="38" t="n">
        <x:f>G77*I77</x:f>
        <x:v>218423.66</x:v>
      </x:c>
      <x:c r="L77" s="38" t="n">
        <x:v>704471.63</x:v>
      </x:c>
      <x:c r="M77" s="41" t="n">
        <x:f>IF(K77=0,"",L77/K77)</x:f>
        <x:v>3.225253299024474</x:v>
      </x:c>
      <x:c r="N77" s="35" t="str">
        <x:v>VOLUME EQTL MAIOR</x:v>
      </x:c>
      <x:c r="O77" s="35" t="str">
        <x:v>ANEXO IX ATUAL</x:v>
      </x:c>
      <x:c r="P77" s="134" t="str">
        <x:v>5400099446 · 5400099444 · 5400099445 · 5400099452 · 5400099454</x:v>
      </x:c>
      <x:c r="Q77" s="112" t="n">
        <x:v>434</x:v>
      </x:c>
    </x:row>
    <x:row r="78">
      <x:c r="A78" s="35" t="str">
        <x:v>O&amp;M</x:v>
      </x:c>
      <x:c r="B78" s="35" t="str">
        <x:v>PODA</x:v>
      </x:c>
      <x:c r="C78" s="35" t="str">
        <x:v>5026000017</x:v>
      </x:c>
      <x:c r="D78" s="134" t="str">
        <x:v>PODA ARV MEDIO PT &gt;6&lt;12M ELEV 2ME PO LM</x:v>
      </x:c>
      <x:c r="E78" s="35" t="str">
        <x:v>UNIDADE</x:v>
      </x:c>
      <x:c r="F78" s="131" t="n">
        <x:v>0</x:v>
      </x:c>
      <x:c r="G78" s="131" t="n">
        <x:v>3275</x:v>
      </x:c>
      <x:c r="H78" s="131" t="n">
        <x:f>G78-F78</x:f>
        <x:v>3275</x:v>
      </x:c>
      <x:c r="I78" s="38" t="n">
        <x:v>171.02</x:v>
      </x:c>
      <x:c r="J78" s="38" t="n">
        <x:f>F78*I78</x:f>
        <x:v>0</x:v>
      </x:c>
      <x:c r="K78" s="38" t="n">
        <x:f>G78*I78</x:f>
        <x:v>560090.5</x:v>
      </x:c>
      <x:c r="L78" s="38" t="n">
        <x:v>766237.08</x:v>
      </x:c>
      <x:c r="M78" s="41" t="n">
        <x:f>IF(K78=0,"",L78/K78)</x:f>
        <x:v>1.3680594118271958</x:v>
      </x:c>
      <x:c r="N78" s="35" t="str">
        <x:v>NÃO PREVISTO PELA EQTL</x:v>
      </x:c>
      <x:c r="O78" s="35" t="str">
        <x:v>ANEXO IX ATUAL</x:v>
      </x:c>
      <x:c r="P78" s="134" t="str">
        <x:v>5400099003 · 5400099467 · 5400099002</x:v>
      </x:c>
      <x:c r="Q78" s="112" t="n">
        <x:v>615</x:v>
      </x:c>
    </x:row>
    <x:row r="79">
      <x:c r="A79" s="35" t="str">
        <x:v>O&amp;M</x:v>
      </x:c>
      <x:c r="B79" s="35" t="str">
        <x:v>LINHA MORTA</x:v>
      </x:c>
      <x:c r="C79" s="35" t="str">
        <x:v>5021000141</x:v>
      </x:c>
      <x:c r="D79" s="134" t="str">
        <x:v>INST ESTR PRI 1F SUSP/PAS DP S/CRUZ LM</x:v>
      </x:c>
      <x:c r="E79" s="35" t="str">
        <x:v>CONJUNTO</x:v>
      </x:c>
      <x:c r="F79" s="131" t="n">
        <x:v>667.021952</x:v>
      </x:c>
      <x:c r="G79" s="131" t="n">
        <x:v>2125</x:v>
      </x:c>
      <x:c r="H79" s="131" t="n">
        <x:f>G79-F79</x:f>
        <x:v>1457.978048</x:v>
      </x:c>
      <x:c r="I79" s="38" t="n">
        <x:v>364.9</x:v>
      </x:c>
      <x:c r="J79" s="38" t="n">
        <x:f>F79*I79</x:f>
        <x:v>243396.3102848</x:v>
      </x:c>
      <x:c r="K79" s="38" t="n">
        <x:f>G79*I79</x:f>
        <x:v>775412.5</x:v>
      </x:c>
      <x:c r="L79" s="38" t="n">
        <x:v>352467</x:v>
      </x:c>
      <x:c r="M79" s="41" t="n">
        <x:f>IF(K79=0,"",L79/K79)</x:f>
        <x:v>0.45455418889945676</x:v>
      </x:c>
      <x:c r="N79" s="35" t="str">
        <x:v>VOLUME SETUP MAIOR</x:v>
      </x:c>
      <x:c r="O79" s="35" t="str">
        <x:v>ANEXO IX ATUAL</x:v>
      </x:c>
      <x:c r="P79" s="134" t="str">
        <x:v>5400099741</x:v>
      </x:c>
      <x:c r="Q79" s="112" t="n">
        <x:v>1017</x:v>
      </x:c>
    </x:row>
    <x:row r="80">
      <x:c r="A80" s="35" t="str">
        <x:v>O&amp;M</x:v>
      </x:c>
      <x:c r="B80" s="35" t="str">
        <x:v>LINHA MORTA</x:v>
      </x:c>
      <x:c r="C80" s="35" t="str">
        <x:v>5025300176</x:v>
      </x:c>
      <x:c r="D80" s="134" t="str">
        <x:v>INST CHAVE FACA LM</x:v>
      </x:c>
      <x:c r="E80" s="35" t="str">
        <x:v>UNIDADE</x:v>
      </x:c>
      <x:c r="F80" s="131" t="n">
        <x:v>1619.717086</x:v>
      </x:c>
      <x:c r="G80" s="131" t="n">
        <x:v>451</x:v>
      </x:c>
      <x:c r="H80" s="131" t="n">
        <x:f>G80-F80</x:f>
        <x:v>-1168.717086</x:v>
      </x:c>
      <x:c r="I80" s="38" t="n">
        <x:v>443.64</x:v>
      </x:c>
      <x:c r="J80" s="38" t="n">
        <x:f>F80*I80</x:f>
        <x:v>718571.28803304</x:v>
      </x:c>
      <x:c r="K80" s="38" t="n">
        <x:f>G80*I80</x:f>
        <x:v>200081.63999999998</x:v>
      </x:c>
      <x:c r="L80" s="38" t="n">
        <x:v>85530.85</x:v>
      </x:c>
      <x:c r="M80" s="41" t="n">
        <x:f>IF(K80=0,"",L80/K80)</x:f>
        <x:v>0.4274797527649214</x:v>
      </x:c>
      <x:c r="N80" s="35" t="str">
        <x:v>VOLUME EQTL MAIOR</x:v>
      </x:c>
      <x:c r="O80" s="35" t="str">
        <x:v>ANEXO IX ATUAL</x:v>
      </x:c>
      <x:c r="P80" s="134" t="str">
        <x:v>5400099074</x:v>
      </x:c>
      <x:c r="Q80" s="112" t="n">
        <x:v>138</x:v>
      </x:c>
    </x:row>
    <x:row r="81">
      <x:c r="A81" s="35" t="str">
        <x:v>O&amp;M</x:v>
      </x:c>
      <x:c r="B81" s="35" t="str">
        <x:v>LINHA MORTA</x:v>
      </x:c>
      <x:c r="C81" s="35" t="str">
        <x:v>5022000278</x:v>
      </x:c>
      <x:c r="D81" s="134" t="str">
        <x:v>INST COND COBERTO RDC 95-185MM2 LM</x:v>
      </x:c>
      <x:c r="E81" s="35" t="str">
        <x:v>METRO</x:v>
      </x:c>
      <x:c r="F81" s="131" t="n">
        <x:v>62570.668689</x:v>
      </x:c>
      <x:c r="G81" s="131" t="n">
        <x:v>117276</x:v>
      </x:c>
      <x:c r="H81" s="131" t="n">
        <x:f>G81-F81</x:f>
        <x:v>54705.331311</x:v>
      </x:c>
      <x:c r="I81" s="38" t="n">
        <x:v>9.46</x:v>
      </x:c>
      <x:c r="J81" s="38" t="n">
        <x:f>F81*I81</x:f>
        <x:v>591918.5257979401</x:v>
      </x:c>
      <x:c r="K81" s="38" t="n">
        <x:f>G81*I81</x:f>
        <x:v>1109430.9600000002</x:v>
      </x:c>
      <x:c r="L81" s="38" t="n">
        <x:v>1337446.38</x:v>
      </x:c>
      <x:c r="M81" s="41" t="n">
        <x:f>IF(K81=0,"",L81/K81)</x:f>
        <x:v>1.2055246592361184</x:v>
      </x:c>
      <x:c r="N81" s="35" t="str">
        <x:v>VOLUME SETUP MAIOR</x:v>
      </x:c>
      <x:c r="O81" s="35" t="str">
        <x:v>ANEXO IX ATUAL</x:v>
      </x:c>
      <x:c r="P81" s="134" t="str">
        <x:v>5400099218</x:v>
      </x:c>
      <x:c r="Q81" s="112" t="n">
        <x:v>348</x:v>
      </x:c>
    </x:row>
    <x:row r="82">
      <x:c r="A82" s="35" t="str">
        <x:v>O&amp;M</x:v>
      </x:c>
      <x:c r="B82" s="35" t="str">
        <x:v>LINHA MORTA</x:v>
      </x:c>
      <x:c r="C82" s="35" t="str">
        <x:v>5021000132</x:v>
      </x:c>
      <x:c r="D82" s="134" t="str">
        <x:v>RET ESTR PRI 2/3F SUS/PAS SP CRUZ SP LM</x:v>
      </x:c>
      <x:c r="E82" s="35" t="str">
        <x:v>CONJUNTO</x:v>
      </x:c>
      <x:c r="F82" s="131" t="n">
        <x:v>3678.266039</x:v>
      </x:c>
      <x:c r="G82" s="131" t="n">
        <x:v>2620.841</x:v>
      </x:c>
      <x:c r="H82" s="131" t="n">
        <x:f>G82-F82</x:f>
        <x:v>-1057.4250390000002</x:v>
      </x:c>
      <x:c r="I82" s="38" t="n">
        <x:v>489.38</x:v>
      </x:c>
      <x:c r="J82" s="38" t="n">
        <x:f>F82*I82</x:f>
        <x:v>1800069.83416582</x:v>
      </x:c>
      <x:c r="K82" s="38" t="n">
        <x:f>G82*I82</x:f>
        <x:v>1282587.1685799998</x:v>
      </x:c>
      <x:c r="L82" s="38" t="n">
        <x:v>505093.4</x:v>
      </x:c>
      <x:c r="M82" s="41" t="n">
        <x:f>IF(K82=0,"",L82/K82)</x:f>
        <x:v>0.39380824350457816</x:v>
      </x:c>
      <x:c r="N82" s="35" t="str">
        <x:v>VOLUME EQTL MAIOR</x:v>
      </x:c>
      <x:c r="O82" s="35" t="str">
        <x:v>ANEXO IX ATUAL</x:v>
      </x:c>
      <x:c r="P82" s="134" t="str">
        <x:v>5400099397 · 5400099395 · 5400099129 · 5400099403</x:v>
      </x:c>
      <x:c r="Q82" s="112" t="n">
        <x:v>1309</x:v>
      </x:c>
    </x:row>
    <x:row r="83">
      <x:c r="A83" s="35" t="str">
        <x:v>O&amp;M</x:v>
      </x:c>
      <x:c r="B83" s="35" t="str">
        <x:v>LINHA VIVA</x:v>
      </x:c>
      <x:c r="C83" s="35" t="str">
        <x:v>5032000219</x:v>
      </x:c>
      <x:c r="D83" s="134" t="str">
        <x:v>INST ESTRIBO OU GRAMPO LINHA VIVA RD LV</x:v>
      </x:c>
      <x:c r="E83" s="35" t="str">
        <x:v>UNIDADE</x:v>
      </x:c>
      <x:c r="F83" s="131" t="n">
        <x:v>1909.413333</x:v>
      </x:c>
      <x:c r="G83" s="131" t="n">
        <x:v>17</x:v>
      </x:c>
      <x:c r="H83" s="131" t="n">
        <x:f>G83-F83</x:f>
        <x:v>-1892.413333</x:v>
      </x:c>
      <x:c r="I83" s="38" t="n">
        <x:v>271.18</x:v>
      </x:c>
      <x:c r="J83" s="38" t="n">
        <x:f>F83*I83</x:f>
        <x:v>517794.70764294</x:v>
      </x:c>
      <x:c r="K83" s="38" t="n">
        <x:f>G83*I83</x:f>
        <x:v>4610.06</x:v>
      </x:c>
      <x:c r="L83" s="38" t="n">
        <x:v>17593.22</x:v>
      </x:c>
      <x:c r="M83" s="41" t="n">
        <x:f>IF(K83=0,"",L83/K83)</x:f>
        <x:v>3.816267033400867</x:v>
      </x:c>
      <x:c r="N83" s="35" t="str">
        <x:v>VOLUME EQTL MAIOR</x:v>
      </x:c>
      <x:c r="O83" s="35" t="str">
        <x:v>ANEXO IX ATUAL</x:v>
      </x:c>
      <x:c r="P83" s="134" t="str">
        <x:v>5400099186 · 5400099675</x:v>
      </x:c>
      <x:c r="Q83" s="112" t="n">
        <x:v>7</x:v>
      </x:c>
    </x:row>
    <x:row r="84">
      <x:c r="A84" s="35" t="str">
        <x:v>O&amp;M</x:v>
      </x:c>
      <x:c r="B84" s="35" t="str">
        <x:v>LINHA MORTA</x:v>
      </x:c>
      <x:c r="C84" s="35" t="str">
        <x:v>5020000108</x:v>
      </x:c>
      <x:c r="D84" s="134" t="str">
        <x:v>RESTAURAR PASSEIO ESPECIAL PEDRA PORT LM</x:v>
      </x:c>
      <x:c r="E84" s="35" t="str">
        <x:v>UNIDADE</x:v>
      </x:c>
      <x:c r="F84" s="131" t="n">
        <x:v>622.666667</x:v>
      </x:c>
      <x:c r="G84" s="131" t="n">
        <x:v>0</x:v>
      </x:c>
      <x:c r="H84" s="131" t="n">
        <x:f>G84-F84</x:f>
        <x:v>-622.666667</x:v>
      </x:c>
      <x:c r="I84" s="38" t="n">
        <x:v>806.44</x:v>
      </x:c>
      <x:c r="J84" s="38" t="n">
        <x:f>F84*I84</x:f>
        <x:v>502143.30693548</x:v>
      </x:c>
      <x:c r="K84" s="38" t="n">
        <x:f>G84*I84</x:f>
        <x:v>0</x:v>
      </x:c>
      <x:c r="L84" s="38" t="n">
        <x:v>0</x:v>
      </x:c>
      <x:c r="M84" s="41" t="str">
        <x:f>IF(K84=0,"",L84/K84)</x:f>
      </x:c>
      <x:c r="N84" s="35" t="str">
        <x:v>SEM HISTÓRICO EM 2025</x:v>
      </x:c>
      <x:c r="O84" s="35" t="str">
        <x:v>ANEXO IX ATUAL</x:v>
      </x:c>
      <x:c r="P84" s="134" t="str"/>
      <x:c r="Q84" s="112" t="n">
        <x:v>0</x:v>
      </x:c>
    </x:row>
    <x:row r="85">
      <x:c r="A85" s="35" t="str">
        <x:v>O&amp;M</x:v>
      </x:c>
      <x:c r="B85" s="35" t="str">
        <x:v>LINHA MORTA</x:v>
      </x:c>
      <x:c r="C85" s="35" t="str">
        <x:v>5021000158</x:v>
      </x:c>
      <x:c r="D85" s="134" t="str">
        <x:v>INST ESTR PRI RDC PASSANTE SIMPLES LM</x:v>
      </x:c>
      <x:c r="E85" s="35" t="str">
        <x:v>CONJUNTO</x:v>
      </x:c>
      <x:c r="F85" s="131" t="n">
        <x:v>1530.889384</x:v>
      </x:c>
      <x:c r="G85" s="131" t="n">
        <x:v>702</x:v>
      </x:c>
      <x:c r="H85" s="131" t="n">
        <x:f>G85-F85</x:f>
        <x:v>-828.8893840000001</x:v>
      </x:c>
      <x:c r="I85" s="38" t="n">
        <x:v>601.25</x:v>
      </x:c>
      <x:c r="J85" s="38" t="n">
        <x:f>F85*I85</x:f>
        <x:v>920447.24213</x:v>
      </x:c>
      <x:c r="K85" s="38" t="n">
        <x:f>G85*I85</x:f>
        <x:v>422077.5</x:v>
      </x:c>
      <x:c r="L85" s="38" t="n">
        <x:v>250900.61</x:v>
      </x:c>
      <x:c r="M85" s="41" t="n">
        <x:f>IF(K85=0,"",L85/K85)</x:f>
        <x:v>0.5944420396728088</x:v>
      </x:c>
      <x:c r="N85" s="35" t="str">
        <x:v>VOLUME EQTL MAIOR</x:v>
      </x:c>
      <x:c r="O85" s="35" t="str">
        <x:v>ANEXO IX ATUAL</x:v>
      </x:c>
      <x:c r="P85" s="134" t="str">
        <x:v>5400099064 · 5400099065 · 5400099069 · 5400099120 · 5400099067</x:v>
      </x:c>
      <x:c r="Q85" s="112" t="n">
        <x:v>235</x:v>
      </x:c>
    </x:row>
    <x:row r="86">
      <x:c r="A86" s="35" t="str">
        <x:v>O&amp;M</x:v>
      </x:c>
      <x:c r="B86" s="35" t="str">
        <x:v>LINHA VIVA</x:v>
      </x:c>
      <x:c r="C86" s="35" t="str">
        <x:v>5031300112</x:v>
      </x:c>
      <x:c r="D86" s="134" t="str">
        <x:v>INST ISOLAD DISCO/ANCORAGEM LV</x:v>
      </x:c>
      <x:c r="E86" s="35" t="str">
        <x:v>CONJUNTO</x:v>
      </x:c>
      <x:c r="F86" s="131" t="n">
        <x:v>1601.093333</x:v>
      </x:c>
      <x:c r="G86" s="131" t="n">
        <x:v>232</x:v>
      </x:c>
      <x:c r="H86" s="131" t="n">
        <x:f>G86-F86</x:f>
        <x:v>-1369.093333</x:v>
      </x:c>
      <x:c r="I86" s="38" t="n">
        <x:v>363.04</x:v>
      </x:c>
      <x:c r="J86" s="38" t="n">
        <x:f>F86*I86</x:f>
        <x:v>581260.9236123201</x:v>
      </x:c>
      <x:c r="K86" s="38" t="n">
        <x:f>G86*I86</x:f>
        <x:v>84225.28</x:v>
      </x:c>
      <x:c r="L86" s="38" t="n">
        <x:v>102398.28</x:v>
      </x:c>
      <x:c r="M86" s="41" t="n">
        <x:f>IF(K86=0,"",L86/K86)</x:f>
        <x:v>1.2157665726964635</x:v>
      </x:c>
      <x:c r="N86" s="35" t="str">
        <x:v>VOLUME EQTL MAIOR</x:v>
      </x:c>
      <x:c r="O86" s="35" t="str">
        <x:v>ANEXO IX ATUAL</x:v>
      </x:c>
      <x:c r="P86" s="134" t="str">
        <x:v>5400099318</x:v>
      </x:c>
      <x:c r="Q86" s="112" t="n">
        <x:v>86</x:v>
      </x:c>
    </x:row>
    <x:row r="87">
      <x:c r="A87" s="35" t="str">
        <x:v>O&amp;M</x:v>
      </x:c>
      <x:c r="B87" s="35" t="str">
        <x:v>LINHA VIVA</x:v>
      </x:c>
      <x:c r="C87" s="35" t="str">
        <x:v>5031200317</x:v>
      </x:c>
      <x:c r="D87" s="134" t="str">
        <x:v>RET ESTR PRI 2/3F ANC/AMA DP CRUZ DP LV</x:v>
      </x:c>
      <x:c r="E87" s="35" t="str">
        <x:v>UNIDADE</x:v>
      </x:c>
      <x:c r="F87" s="131" t="n">
        <x:v>534.466667</x:v>
      </x:c>
      <x:c r="G87" s="131" t="n">
        <x:v>74</x:v>
      </x:c>
      <x:c r="H87" s="131" t="n">
        <x:f>G87-F87</x:f>
        <x:v>-460.46666700000003</x:v>
      </x:c>
      <x:c r="I87" s="38" t="n">
        <x:v>1073.26</x:v>
      </x:c>
      <x:c r="J87" s="38" t="n">
        <x:f>F87*I87</x:f>
        <x:v>573621.69502442</x:v>
      </x:c>
      <x:c r="K87" s="38" t="n">
        <x:f>G87*I87</x:f>
        <x:v>79421.24</x:v>
      </x:c>
      <x:c r="L87" s="38" t="n">
        <x:v>97760.48</x:v>
      </x:c>
      <x:c r="M87" s="41" t="n">
        <x:f>IF(K87=0,"",L87/K87)</x:f>
        <x:v>1.2309110258162677</x:v>
      </x:c>
      <x:c r="N87" s="35" t="str">
        <x:v>VOLUME EQTL MAIOR</x:v>
      </x:c>
      <x:c r="O87" s="35" t="str">
        <x:v>ANEXO IX ATUAL</x:v>
      </x:c>
      <x:c r="P87" s="134" t="str">
        <x:v>5400099439</x:v>
      </x:c>
      <x:c r="Q87" s="112" t="n">
        <x:v>62</x:v>
      </x:c>
    </x:row>
    <x:row r="88">
      <x:c r="A88" s="35" t="str">
        <x:v>O&amp;M</x:v>
      </x:c>
      <x:c r="B88" s="35" t="str">
        <x:v>LINHA MORTA</x:v>
      </x:c>
      <x:c r="C88" s="35" t="str">
        <x:v>5021000138</x:v>
      </x:c>
      <x:c r="D88" s="134" t="str">
        <x:v>RET ESTR PRI 2/3F ANC/AMA DP CRUZ DP LM</x:v>
      </x:c>
      <x:c r="E88" s="35" t="str">
        <x:v>CONJUNTO</x:v>
      </x:c>
      <x:c r="F88" s="131" t="n">
        <x:v>664.140855</x:v>
      </x:c>
      <x:c r="G88" s="131" t="n">
        <x:v>225</x:v>
      </x:c>
      <x:c r="H88" s="131" t="n">
        <x:f>G88-F88</x:f>
        <x:v>-439.140855</x:v>
      </x:c>
      <x:c r="I88" s="38" t="n">
        <x:v>1065.66</x:v>
      </x:c>
      <x:c r="J88" s="38" t="n">
        <x:f>F88*I88</x:f>
        <x:v>707748.3435393</x:v>
      </x:c>
      <x:c r="K88" s="38" t="n">
        <x:f>G88*I88</x:f>
        <x:v>239773.50000000003</x:v>
      </x:c>
      <x:c r="L88" s="38" t="n">
        <x:v>93228.83</x:v>
      </x:c>
      <x:c r="M88" s="41" t="n">
        <x:f>IF(K88=0,"",L88/K88)</x:f>
        <x:v>0.3888204075929992</x:v>
      </x:c>
      <x:c r="N88" s="35" t="str">
        <x:v>VOLUME EQTL MAIOR</x:v>
      </x:c>
      <x:c r="O88" s="35" t="str">
        <x:v>ANEXO IX ATUAL</x:v>
      </x:c>
      <x:c r="P88" s="134" t="str">
        <x:v>5400099438 · 5400099416 · 5400099433 · 5400099440</x:v>
      </x:c>
      <x:c r="Q88" s="112" t="n">
        <x:v>176</x:v>
      </x:c>
    </x:row>
    <x:row r="89">
      <x:c r="A89" s="35" t="str">
        <x:v>STC</x:v>
      </x:c>
      <x:c r="B89" s="35" t="str">
        <x:v>CORTE</x:v>
      </x:c>
      <x:c r="C89" s="35" t="str">
        <x:v>5082000187</x:v>
      </x:c>
      <x:c r="D89" s="134" t="str">
        <x:v>ACAO PRODUT RELIGACAO BORNE MEDIDOR STC</x:v>
      </x:c>
      <x:c r="E89" s="35" t="str">
        <x:v>UNIDADE</x:v>
      </x:c>
      <x:c r="F89" s="131" t="n">
        <x:v>11396.7085</x:v>
      </x:c>
      <x:c r="G89" s="131" t="n">
        <x:v>0</x:v>
      </x:c>
      <x:c r="H89" s="131" t="n">
        <x:f>G89-F89</x:f>
        <x:v>-11396.7085</x:v>
      </x:c>
      <x:c r="I89" s="38" t="n">
        <x:v>39.26</x:v>
      </x:c>
      <x:c r="J89" s="38" t="n">
        <x:f>F89*I89</x:f>
        <x:v>447434.77571</x:v>
      </x:c>
      <x:c r="K89" s="38" t="n">
        <x:f>G89*I89</x:f>
        <x:v>0</x:v>
      </x:c>
      <x:c r="L89" s="38" t="n">
        <x:v>0</x:v>
      </x:c>
      <x:c r="M89" s="41" t="str">
        <x:f>IF(K89=0,"",L89/K89)</x:f>
      </x:c>
      <x:c r="N89" s="35" t="str">
        <x:v>SEM HISTÓRICO EM 2025</x:v>
      </x:c>
      <x:c r="O89" s="35" t="str">
        <x:v>ANEXO IX ATUAL</x:v>
      </x:c>
      <x:c r="P89" s="134" t="str"/>
      <x:c r="Q89" s="112" t="n">
        <x:v>0</x:v>
      </x:c>
    </x:row>
    <x:row r="90">
      <x:c r="A90" s="35" t="str">
        <x:v>O&amp;M</x:v>
      </x:c>
      <x:c r="B90" s="35" t="str">
        <x:v>PODA</x:v>
      </x:c>
      <x:c r="C90" s="35" t="str">
        <x:v>5035000060</x:v>
      </x:c>
      <x:c r="D90" s="134" t="str">
        <x:v>PODA ARV MEDIO PT &gt;6&lt;12M LATER 2ML PO LV</x:v>
      </x:c>
      <x:c r="E90" s="35" t="str">
        <x:v>UNIDADE</x:v>
      </x:c>
      <x:c r="F90" s="131" t="n">
        <x:v>2074.879601</x:v>
      </x:c>
      <x:c r="G90" s="131" t="n">
        <x:v>0</x:v>
      </x:c>
      <x:c r="H90" s="131" t="n">
        <x:f>G90-F90</x:f>
        <x:v>-2074.879601</x:v>
      </x:c>
      <x:c r="I90" s="38" t="n">
        <x:v>214.99</x:v>
      </x:c>
      <x:c r="J90" s="38" t="n">
        <x:f>F90*I90</x:f>
        <x:v>446078.36541899</x:v>
      </x:c>
      <x:c r="K90" s="38" t="n">
        <x:f>G90*I90</x:f>
        <x:v>0</x:v>
      </x:c>
      <x:c r="L90" s="38" t="n">
        <x:v>0</x:v>
      </x:c>
      <x:c r="M90" s="41" t="str">
        <x:f>IF(K90=0,"",L90/K90)</x:f>
      </x:c>
      <x:c r="N90" s="35" t="str">
        <x:v>SEM HISTÓRICO EM 2025</x:v>
      </x:c>
      <x:c r="O90" s="35" t="str">
        <x:v>ANEXO IX ATUAL</x:v>
      </x:c>
      <x:c r="P90" s="134" t="str"/>
      <x:c r="Q90" s="112" t="n">
        <x:v>0</x:v>
      </x:c>
    </x:row>
    <x:row r="91">
      <x:c r="A91" s="35" t="str">
        <x:v>O&amp;M</x:v>
      </x:c>
      <x:c r="B91" s="35" t="str">
        <x:v>LINHA MORTA</x:v>
      </x:c>
      <x:c r="C91" s="35" t="str">
        <x:v>5020100055</x:v>
      </x:c>
      <x:c r="D91" s="134" t="str">
        <x:v>ABRIR CAVA ROCHA MACICA S/ EXPLOSIVO LM</x:v>
      </x:c>
      <x:c r="E91" s="35" t="str">
        <x:v>UNIDADE</x:v>
      </x:c>
      <x:c r="F91" s="131" t="n">
        <x:v>424</x:v>
      </x:c>
      <x:c r="G91" s="131" t="n">
        <x:v>156</x:v>
      </x:c>
      <x:c r="H91" s="131" t="n">
        <x:f>G91-F91</x:f>
        <x:v>-268</x:v>
      </x:c>
      <x:c r="I91" s="38" t="n">
        <x:v>1649.55</x:v>
      </x:c>
      <x:c r="J91" s="38" t="n">
        <x:f>F91*I91</x:f>
        <x:v>699409.2</x:v>
      </x:c>
      <x:c r="K91" s="38" t="n">
        <x:f>G91*I91</x:f>
        <x:v>257329.8</x:v>
      </x:c>
      <x:c r="L91" s="38" t="n">
        <x:v>569349.65</x:v>
      </x:c>
      <x:c r="M91" s="41" t="n">
        <x:f>IF(K91=0,"",L91/K91)</x:f>
        <x:v>2.2125290191808333</x:v>
      </x:c>
      <x:c r="N91" s="35" t="str">
        <x:v>VOLUME EQTL MAIOR</x:v>
      </x:c>
      <x:c r="O91" s="35" t="str">
        <x:v>ANEXO IX ATUAL</x:v>
      </x:c>
      <x:c r="P91" s="134" t="str">
        <x:v>5400099658 · 5400099656 · 5400099655</x:v>
      </x:c>
      <x:c r="Q91" s="112" t="n">
        <x:v>32</x:v>
      </x:c>
    </x:row>
    <x:row r="92">
      <x:c r="A92" s="35" t="str">
        <x:v>O&amp;M</x:v>
      </x:c>
      <x:c r="B92" s="35" t="str">
        <x:v>LIGAÇÃO NOVA</x:v>
      </x:c>
      <x:c r="C92" s="35" t="str">
        <x:v>5082000194</x:v>
      </x:c>
      <x:c r="D92" s="134" t="str">
        <x:v>INST PADRAO ENTRADA PARCIAL STC</x:v>
      </x:c>
      <x:c r="E92" s="35" t="str">
        <x:v>UNIDADE</x:v>
      </x:c>
      <x:c r="F92" s="131" t="n">
        <x:v>0</x:v>
      </x:c>
      <x:c r="G92" s="131" t="n">
        <x:v>2029</x:v>
      </x:c>
      <x:c r="H92" s="131" t="n">
        <x:f>G92-F92</x:f>
        <x:v>2029</x:v>
      </x:c>
      <x:c r="I92" s="38" t="n">
        <x:v>217.36</x:v>
      </x:c>
      <x:c r="J92" s="38" t="n">
        <x:f>F92*I92</x:f>
        <x:v>0</x:v>
      </x:c>
      <x:c r="K92" s="38" t="n">
        <x:f>G92*I92</x:f>
        <x:v>441023.44</x:v>
      </x:c>
      <x:c r="L92" s="38" t="n">
        <x:v>128861.79</x:v>
      </x:c>
      <x:c r="M92" s="41" t="n">
        <x:f>IF(K92=0,"",L92/K92)</x:f>
        <x:v>0.2921880750828119</x:v>
      </x:c>
      <x:c r="N92" s="35" t="str">
        <x:v>NÃO PREVISTO PELA EQTL</x:v>
      </x:c>
      <x:c r="O92" s="35" t="str">
        <x:v>ANEXO IX ATUAL</x:v>
      </x:c>
      <x:c r="P92" s="134" t="str">
        <x:v>5010300005</x:v>
      </x:c>
      <x:c r="Q92" s="112" t="n">
        <x:v>30</x:v>
      </x:c>
    </x:row>
    <x:row r="93">
      <x:c r="A93" s="35" t="str">
        <x:v>O&amp;M</x:v>
      </x:c>
      <x:c r="B93" s="35" t="str">
        <x:v>LINHA MORTA</x:v>
      </x:c>
      <x:c r="C93" s="35" t="str">
        <x:v>5025300124</x:v>
      </x:c>
      <x:c r="D93" s="134" t="str">
        <x:v>INST REGULADOR TENSAO 3F POSTE/PLATAF LM</x:v>
      </x:c>
      <x:c r="E93" s="35" t="str">
        <x:v>UNIDADE</x:v>
      </x:c>
      <x:c r="F93" s="131" t="n">
        <x:v>216</x:v>
      </x:c>
      <x:c r="G93" s="131" t="n">
        <x:v>29</x:v>
      </x:c>
      <x:c r="H93" s="131" t="n">
        <x:f>G93-F93</x:f>
        <x:v>-187</x:v>
      </x:c>
      <x:c r="I93" s="38" t="n">
        <x:v>2342.55</x:v>
      </x:c>
      <x:c r="J93" s="38" t="n">
        <x:f>F93*I93</x:f>
        <x:v>505990.80000000005</x:v>
      </x:c>
      <x:c r="K93" s="38" t="n">
        <x:f>G93*I93</x:f>
        <x:v>67933.95000000001</x:v>
      </x:c>
      <x:c r="L93" s="38" t="n">
        <x:v>275915.24</x:v>
      </x:c>
      <x:c r="M93" s="41" t="n">
        <x:f>IF(K93=0,"",L93/K93)</x:f>
        <x:v>4.061522110814989</x:v>
      </x:c>
      <x:c r="N93" s="35" t="str">
        <x:v>VOLUME EQTL MAIOR</x:v>
      </x:c>
      <x:c r="O93" s="35" t="str">
        <x:v>ANEXO IX ATUAL</x:v>
      </x:c>
      <x:c r="P93" s="134" t="str">
        <x:v>5400099275 · 5400099271 · 5400099274 · 5400099272 · 5400099270 · 5400099704</x:v>
      </x:c>
      <x:c r="Q93" s="112" t="n">
        <x:v>28</x:v>
      </x:c>
    </x:row>
    <x:row r="94">
      <x:c r="A94" s="35" t="str">
        <x:v>O&amp;M</x:v>
      </x:c>
      <x:c r="B94" s="35" t="str">
        <x:v>LINHA MORTA</x:v>
      </x:c>
      <x:c r="C94" s="35" t="str">
        <x:v>5025300173</x:v>
      </x:c>
      <x:c r="D94" s="134" t="str">
        <x:v>RET CHAVE FUSIVEL 15/25KV LM</x:v>
      </x:c>
      <x:c r="E94" s="35" t="str">
        <x:v>UNIDADE</x:v>
      </x:c>
      <x:c r="F94" s="131" t="n">
        <x:v>2220.01578</x:v>
      </x:c>
      <x:c r="G94" s="131" t="n">
        <x:v>986</x:v>
      </x:c>
      <x:c r="H94" s="131" t="n">
        <x:f>G94-F94</x:f>
        <x:v>-1234.0157800000002</x:v>
      </x:c>
      <x:c r="I94" s="38" t="n">
        <x:v>331.91</x:v>
      </x:c>
      <x:c r="J94" s="38" t="n">
        <x:f>F94*I94</x:f>
        <x:v>736845.4375398001</x:v>
      </x:c>
      <x:c r="K94" s="38" t="n">
        <x:f>G94*I94</x:f>
        <x:v>327263.26</x:v>
      </x:c>
      <x:c r="L94" s="38" t="n">
        <x:v>75616.85</x:v>
      </x:c>
      <x:c r="M94" s="41" t="n">
        <x:f>IF(K94=0,"",L94/K94)</x:f>
        <x:v>0.23105817011050983</x:v>
      </x:c>
      <x:c r="N94" s="35" t="str">
        <x:v>VOLUME EQTL MAIOR</x:v>
      </x:c>
      <x:c r="O94" s="35" t="str">
        <x:v>ANEXO IX ATUAL</x:v>
      </x:c>
      <x:c r="P94" s="134" t="str">
        <x:v>5400099085 · 5400099086</x:v>
      </x:c>
      <x:c r="Q94" s="112" t="n">
        <x:v>412</x:v>
      </x:c>
    </x:row>
    <x:row r="95">
      <x:c r="A95" s="35" t="str">
        <x:v>O&amp;M</x:v>
      </x:c>
      <x:c r="B95" s="35" t="str">
        <x:v>LINHA MORTA</x:v>
      </x:c>
      <x:c r="C95" s="35" t="str">
        <x:v>5022000238</x:v>
      </x:c>
      <x:c r="D95" s="134" t="str">
        <x:v>INST EMENDA COND NU AL/CU LM</x:v>
      </x:c>
      <x:c r="E95" s="35" t="str">
        <x:v>UNIDADE</x:v>
      </x:c>
      <x:c r="F95" s="131" t="n">
        <x:v>844.473265</x:v>
      </x:c>
      <x:c r="G95" s="131" t="n">
        <x:v>0</x:v>
      </x:c>
      <x:c r="H95" s="131" t="n">
        <x:f>G95-F95</x:f>
        <x:v>-844.473265</x:v>
      </x:c>
      <x:c r="I95" s="38" t="n">
        <x:v>466.38</x:v>
      </x:c>
      <x:c r="J95" s="38" t="n">
        <x:f>F95*I95</x:f>
        <x:v>393845.4413307</x:v>
      </x:c>
      <x:c r="K95" s="38" t="n">
        <x:f>G95*I95</x:f>
        <x:v>0</x:v>
      </x:c>
      <x:c r="L95" s="38" t="n">
        <x:v>0</x:v>
      </x:c>
      <x:c r="M95" s="41" t="str">
        <x:f>IF(K95=0,"",L95/K95)</x:f>
      </x:c>
      <x:c r="N95" s="35" t="str">
        <x:v>SEM HISTÓRICO EM 2025</x:v>
      </x:c>
      <x:c r="O95" s="35" t="str">
        <x:v>ANEXO IX ATUAL</x:v>
      </x:c>
      <x:c r="P95" s="134" t="str"/>
      <x:c r="Q95" s="112" t="n">
        <x:v>0</x:v>
      </x:c>
    </x:row>
    <x:row r="96">
      <x:c r="A96" s="35" t="str">
        <x:v>O&amp;M</x:v>
      </x:c>
      <x:c r="B96" s="35" t="str">
        <x:v>LINHA VIVA</x:v>
      </x:c>
      <x:c r="C96" s="35" t="str">
        <x:v>5031200312</x:v>
      </x:c>
      <x:c r="D96" s="134" t="str">
        <x:v>INST ESTR PRI 2/3F SUS/PAS DP CRUZ DP LV</x:v>
      </x:c>
      <x:c r="E96" s="35" t="str">
        <x:v>UNIDADE</x:v>
      </x:c>
      <x:c r="F96" s="131" t="n">
        <x:v>456.768837</x:v>
      </x:c>
      <x:c r="G96" s="131" t="n">
        <x:v>120</x:v>
      </x:c>
      <x:c r="H96" s="131" t="n">
        <x:f>G96-F96</x:f>
        <x:v>-336.768837</x:v>
      </x:c>
      <x:c r="I96" s="38" t="n">
        <x:v>1168.63</x:v>
      </x:c>
      <x:c r="J96" s="38" t="n">
        <x:f>F96*I96</x:f>
        <x:v>533793.7659833101</x:v>
      </x:c>
      <x:c r="K96" s="38" t="n">
        <x:f>G96*I96</x:f>
        <x:v>140235.6</x:v>
      </x:c>
      <x:c r="L96" s="38" t="n">
        <x:v>189674.96</x:v>
      </x:c>
      <x:c r="M96" s="41" t="n">
        <x:f>IF(K96=0,"",L96/K96)</x:f>
        <x:v>1.352545002838081</x:v>
      </x:c>
      <x:c r="N96" s="35" t="str">
        <x:v>VOLUME EQTL MAIOR</x:v>
      </x:c>
      <x:c r="O96" s="35" t="str">
        <x:v>ANEXO IX ATUAL</x:v>
      </x:c>
      <x:c r="P96" s="134" t="str">
        <x:v>5400099411 · 5400099365 · 5400099410</x:v>
      </x:c>
      <x:c r="Q96" s="112" t="n">
        <x:v>86</x:v>
      </x:c>
    </x:row>
    <x:row r="97">
      <x:c r="A97" s="35" t="str">
        <x:v>O&amp;M</x:v>
      </x:c>
      <x:c r="B97" s="35" t="str">
        <x:v>LINHA MORTA</x:v>
      </x:c>
      <x:c r="C97" s="35" t="str">
        <x:v>5023000186</x:v>
      </x:c>
      <x:c r="D97" s="134" t="str">
        <x:v>RET TRAFO DT POSTE/PLATAF 3F LM</x:v>
      </x:c>
      <x:c r="E97" s="35" t="str">
        <x:v>UNIDADE</x:v>
      </x:c>
      <x:c r="F97" s="131" t="n">
        <x:v>1469</x:v>
      </x:c>
      <x:c r="G97" s="131" t="n">
        <x:v>1211</x:v>
      </x:c>
      <x:c r="H97" s="131" t="n">
        <x:f>G97-F97</x:f>
        <x:v>-258</x:v>
      </x:c>
      <x:c r="I97" s="38" t="n">
        <x:v>1498.52</x:v>
      </x:c>
      <x:c r="J97" s="38" t="n">
        <x:f>F97*I97</x:f>
        <x:v>2201325.88</x:v>
      </x:c>
      <x:c r="K97" s="38" t="n">
        <x:f>G97*I97</x:f>
        <x:v>1814707.72</x:v>
      </x:c>
      <x:c r="L97" s="38" t="n">
        <x:v>1675907.31</x:v>
      </x:c>
      <x:c r="M97" s="41" t="n">
        <x:f>IF(K97=0,"",L97/K97)</x:f>
        <x:v>0.9235136278584851</x:v>
      </x:c>
      <x:c r="N97" s="35" t="str">
        <x:v>VOLUME EQTL MAIOR</x:v>
      </x:c>
      <x:c r="O97" s="35" t="str">
        <x:v>ANEXO IX ATUAL</x:v>
      </x:c>
      <x:c r="P97" s="134" t="str">
        <x:v>5400099591 · 5400099715</x:v>
      </x:c>
      <x:c r="Q97" s="112" t="n">
        <x:v>1172</x:v>
      </x:c>
    </x:row>
    <x:row r="98">
      <x:c r="A98" s="35" t="str">
        <x:v>STC</x:v>
      </x:c>
      <x:c r="B98" s="35" t="str">
        <x:v>PLANTÃO</x:v>
      </x:c>
      <x:c r="C98" s="35" t="str">
        <x:v>5013300043</x:v>
      </x:c>
      <x:c r="D98" s="134" t="str">
        <x:v>ATEND EMERG NIVEL DE TENSAO</x:v>
      </x:c>
      <x:c r="E98" s="35" t="str">
        <x:v>UNIDADE</x:v>
      </x:c>
      <x:c r="F98" s="131" t="n">
        <x:v>1868.25</x:v>
      </x:c>
      <x:c r="G98" s="131" t="n">
        <x:v>0</x:v>
      </x:c>
      <x:c r="H98" s="131" t="n">
        <x:f>G98-F98</x:f>
        <x:v>-1868.25</x:v>
      </x:c>
      <x:c r="I98" s="38" t="n">
        <x:v>202.98</x:v>
      </x:c>
      <x:c r="J98" s="38" t="n">
        <x:f>F98*I98</x:f>
        <x:v>379217.385</x:v>
      </x:c>
      <x:c r="K98" s="38" t="n">
        <x:f>G98*I98</x:f>
        <x:v>0</x:v>
      </x:c>
      <x:c r="L98" s="38" t="n">
        <x:v>0</x:v>
      </x:c>
      <x:c r="M98" s="41" t="str">
        <x:f>IF(K98=0,"",L98/K98)</x:f>
      </x:c>
      <x:c r="N98" s="35" t="str">
        <x:v>SEM HISTÓRICO EM 2025</x:v>
      </x:c>
      <x:c r="O98" s="35" t="str">
        <x:v>ANEXO IX ATUAL</x:v>
      </x:c>
      <x:c r="P98" s="134" t="str"/>
      <x:c r="Q98" s="112" t="n">
        <x:v>0</x:v>
      </x:c>
    </x:row>
    <x:row r="99">
      <x:c r="A99" s="35" t="str">
        <x:v>O&amp;M</x:v>
      </x:c>
      <x:c r="B99" s="35" t="str">
        <x:v>LINHA MORTA</x:v>
      </x:c>
      <x:c r="C99" s="35" t="str">
        <x:v>5021000143</x:v>
      </x:c>
      <x:c r="D99" s="134" t="str">
        <x:v>INST ESTR PRI 1F ANC/AMA SP S/CRUZ LM</x:v>
      </x:c>
      <x:c r="E99" s="35" t="str">
        <x:v>CONJUNTO</x:v>
      </x:c>
      <x:c r="F99" s="131" t="n">
        <x:v>908</x:v>
      </x:c>
      <x:c r="G99" s="131" t="n">
        <x:v>6</x:v>
      </x:c>
      <x:c r="H99" s="131" t="n">
        <x:f>G99-F99</x:f>
        <x:v>-902</x:v>
      </x:c>
      <x:c r="I99" s="38" t="n">
        <x:v>417.74</x:v>
      </x:c>
      <x:c r="J99" s="38" t="n">
        <x:f>F99*I99</x:f>
        <x:v>379307.92</x:v>
      </x:c>
      <x:c r="K99" s="38" t="n">
        <x:f>G99*I99</x:f>
        <x:v>2506.44</x:v>
      </x:c>
      <x:c r="L99" s="38" t="n">
        <x:v>1003.63</x:v>
      </x:c>
      <x:c r="M99" s="41" t="n">
        <x:f>IF(K99=0,"",L99/K99)</x:f>
        <x:v>0.4004205167488549</x:v>
      </x:c>
      <x:c r="N99" s="35" t="str">
        <x:v>VOLUME EQTL MAIOR</x:v>
      </x:c>
      <x:c r="O99" s="35" t="str">
        <x:v>ANEXO IX ATUAL</x:v>
      </x:c>
      <x:c r="P99" s="134" t="str">
        <x:v>5400099742</x:v>
      </x:c>
      <x:c r="Q99" s="112" t="n">
        <x:v>4</x:v>
      </x:c>
    </x:row>
    <x:row r="100">
      <x:c r="A100" s="35" t="str">
        <x:v>O&amp;M</x:v>
      </x:c>
      <x:c r="B100" s="35" t="str">
        <x:v>LINHA MORTA</x:v>
      </x:c>
      <x:c r="C100" s="35" t="str">
        <x:v>5025300121</x:v>
      </x:c>
      <x:c r="D100" s="134" t="str">
        <x:v>RET RELIGADOR/SECCIONADOR 3F LM</x:v>
      </x:c>
      <x:c r="E100" s="35" t="str">
        <x:v>UNIDADE</x:v>
      </x:c>
      <x:c r="F100" s="131" t="n">
        <x:v>332</x:v>
      </x:c>
      <x:c r="G100" s="131" t="n">
        <x:v>0</x:v>
      </x:c>
      <x:c r="H100" s="131" t="n">
        <x:f>G100-F100</x:f>
        <x:v>-332</x:v>
      </x:c>
      <x:c r="I100" s="38" t="n">
        <x:v>1101.94</x:v>
      </x:c>
      <x:c r="J100" s="38" t="n">
        <x:f>F100*I100</x:f>
        <x:v>365844.08</x:v>
      </x:c>
      <x:c r="K100" s="38" t="n">
        <x:f>G100*I100</x:f>
        <x:v>0</x:v>
      </x:c>
      <x:c r="L100" s="38" t="n">
        <x:v>0</x:v>
      </x:c>
      <x:c r="M100" s="41" t="str">
        <x:f>IF(K100=0,"",L100/K100)</x:f>
      </x:c>
      <x:c r="N100" s="35" t="str">
        <x:v>SEM HISTÓRICO EM 2025</x:v>
      </x:c>
      <x:c r="O100" s="35" t="str">
        <x:v>ANEXO IX ATUAL</x:v>
      </x:c>
      <x:c r="P100" s="134" t="str"/>
      <x:c r="Q100" s="112" t="n">
        <x:v>0</x:v>
      </x:c>
    </x:row>
    <x:row r="101">
      <x:c r="A101" s="35" t="str">
        <x:v>O&amp;M</x:v>
      </x:c>
      <x:c r="B101" s="35" t="str">
        <x:v>LINHA MORTA</x:v>
      </x:c>
      <x:c r="C101" s="35" t="str">
        <x:v>5024000085</x:v>
      </x:c>
      <x:c r="D101" s="134" t="str">
        <x:v>INST CONEXAO RAMAL DE CONEXAO LM</x:v>
      </x:c>
      <x:c r="E101" s="35" t="str">
        <x:v>UNIDADE</x:v>
      </x:c>
      <x:c r="F101" s="131" t="n">
        <x:v>12845</x:v>
      </x:c>
      <x:c r="G101" s="131" t="n">
        <x:v>8072</x:v>
      </x:c>
      <x:c r="H101" s="131" t="n">
        <x:f>G101-F101</x:f>
        <x:v>-4773</x:v>
      </x:c>
      <x:c r="I101" s="38" t="n">
        <x:v>75.85</x:v>
      </x:c>
      <x:c r="J101" s="38" t="n">
        <x:f>F101*I101</x:f>
        <x:v>974293.2499999999</x:v>
      </x:c>
      <x:c r="K101" s="38" t="n">
        <x:f>G101*I101</x:f>
        <x:v>612261.2</x:v>
      </x:c>
      <x:c r="L101" s="38" t="n">
        <x:v>511843.31</x:v>
      </x:c>
      <x:c r="M101" s="41" t="n">
        <x:f>IF(K101=0,"",L101/K101)</x:f>
        <x:v>0.8359884800800704</x:v>
      </x:c>
      <x:c r="N101" s="35" t="str">
        <x:v>VOLUME EQTL MAIOR</x:v>
      </x:c>
      <x:c r="O101" s="35" t="str">
        <x:v>ANEXO IX ATUAL</x:v>
      </x:c>
      <x:c r="P101" s="134" t="str">
        <x:v>5400099122</x:v>
      </x:c>
      <x:c r="Q101" s="112" t="n">
        <x:v>1701</x:v>
      </x:c>
    </x:row>
    <x:row r="102">
      <x:c r="A102" s="35" t="str">
        <x:v>O&amp;M</x:v>
      </x:c>
      <x:c r="B102" s="35" t="str">
        <x:v>LINHA MORTA</x:v>
      </x:c>
      <x:c r="C102" s="35" t="str">
        <x:v>5025300110</x:v>
      </x:c>
      <x:c r="D102" s="134" t="str">
        <x:v>RET ELO FUSIVEL LM</x:v>
      </x:c>
      <x:c r="E102" s="35" t="str">
        <x:v>CONJUNTO</x:v>
      </x:c>
      <x:c r="F102" s="131" t="n">
        <x:v>0</x:v>
      </x:c>
      <x:c r="G102" s="131" t="n">
        <x:v>1484.11</x:v>
      </x:c>
      <x:c r="H102" s="131" t="n">
        <x:f>G102-F102</x:f>
        <x:v>1484.11</x:v>
      </x:c>
      <x:c r="I102" s="38" t="n">
        <x:v>243.31</x:v>
      </x:c>
      <x:c r="J102" s="38" t="n">
        <x:f>F102*I102</x:f>
        <x:v>0</x:v>
      </x:c>
      <x:c r="K102" s="38" t="n">
        <x:f>G102*I102</x:f>
        <x:v>361098.80409999995</x:v>
      </x:c>
      <x:c r="L102" s="38" t="n">
        <x:v>19498.68</x:v>
      </x:c>
      <x:c r="M102" s="41" t="n">
        <x:f>IF(K102=0,"",L102/K102)</x:f>
        <x:v>0.05399818492503283</x:v>
      </x:c>
      <x:c r="N102" s="35" t="str">
        <x:v>NÃO PREVISTO PELA EQTL</x:v>
      </x:c>
      <x:c r="O102" s="35" t="str">
        <x:v>ANEXO IX ATUAL</x:v>
      </x:c>
      <x:c r="P102" s="134" t="str">
        <x:v>5400099468</x:v>
      </x:c>
      <x:c r="Q102" s="112" t="n">
        <x:v>477</x:v>
      </x:c>
    </x:row>
    <x:row r="103">
      <x:c r="A103" s="35" t="str">
        <x:v>O&amp;M</x:v>
      </x:c>
      <x:c r="B103" s="35" t="str">
        <x:v>LINHA VIVA</x:v>
      </x:c>
      <x:c r="C103" s="35" t="str">
        <x:v>5033000319</x:v>
      </x:c>
      <x:c r="D103" s="134" t="str">
        <x:v>RET PARA-RAIOS MT LV</x:v>
      </x:c>
      <x:c r="E103" s="35" t="str">
        <x:v>UNIDADE</x:v>
      </x:c>
      <x:c r="F103" s="131" t="n">
        <x:v>2013</x:v>
      </x:c>
      <x:c r="G103" s="131" t="n">
        <x:v>548</x:v>
      </x:c>
      <x:c r="H103" s="131" t="n">
        <x:f>G103-F103</x:f>
        <x:v>-1465</x:v>
      </x:c>
      <x:c r="I103" s="38" t="n">
        <x:v>245.23</x:v>
      </x:c>
      <x:c r="J103" s="38" t="n">
        <x:f>F103*I103</x:f>
        <x:v>493647.99</x:v>
      </x:c>
      <x:c r="K103" s="38" t="n">
        <x:f>G103*I103</x:f>
        <x:v>134386.04</x:v>
      </x:c>
      <x:c r="L103" s="38" t="n">
        <x:v>465606.11</x:v>
      </x:c>
      <x:c r="M103" s="41" t="n">
        <x:f>IF(K103=0,"",L103/K103)</x:f>
        <x:v>3.46469104975487</x:v>
      </x:c>
      <x:c r="N103" s="35" t="str">
        <x:v>VOLUME EQTL MAIOR</x:v>
      </x:c>
      <x:c r="O103" s="35" t="str">
        <x:v>ANEXO IX ATUAL</x:v>
      </x:c>
      <x:c r="P103" s="134" t="str">
        <x:v>5400099455 · 5400099451 · 5400099453 · 5400099452</x:v>
      </x:c>
      <x:c r="Q103" s="112" t="n">
        <x:v>410</x:v>
      </x:c>
    </x:row>
    <x:row r="104">
      <x:c r="A104" s="35" t="str">
        <x:v>STC</x:v>
      </x:c>
      <x:c r="B104" s="35" t="str">
        <x:v>CORTE</x:v>
      </x:c>
      <x:c r="C104" s="35" t="str">
        <x:v>5082000191</x:v>
      </x:c>
      <x:c r="D104" s="134" t="str">
        <x:v>ACAO PRODUTIVA CONFIRMAC PAG DEBITO STC</x:v>
      </x:c>
      <x:c r="E104" s="35" t="str">
        <x:v>UNIDADE</x:v>
      </x:c>
      <x:c r="F104" s="131" t="n">
        <x:v>14427.3915</x:v>
      </x:c>
      <x:c r="G104" s="131" t="n">
        <x:v>21213</x:v>
      </x:c>
      <x:c r="H104" s="131" t="n">
        <x:f>G104-F104</x:f>
        <x:v>6785.6085</x:v>
      </x:c>
      <x:c r="I104" s="38" t="n">
        <x:v>52.35</x:v>
      </x:c>
      <x:c r="J104" s="38" t="n">
        <x:f>F104*I104</x:f>
        <x:v>755273.945025</x:v>
      </x:c>
      <x:c r="K104" s="38" t="n">
        <x:f>G104*I104</x:f>
        <x:v>1110500.55</x:v>
      </x:c>
      <x:c r="L104" s="38" t="n">
        <x:v>1502516.79</x:v>
      </x:c>
      <x:c r="M104" s="41" t="n">
        <x:f>IF(K104=0,"",L104/K104)</x:f>
        <x:v>1.3530085959885387</x:v>
      </x:c>
      <x:c r="N104" s="35" t="str">
        <x:v>VOLUME SETUP MAIOR</x:v>
      </x:c>
      <x:c r="O104" s="35" t="str">
        <x:v>ANEXO IX ATUAL</x:v>
      </x:c>
      <x:c r="P104" s="134" t="str">
        <x:v>5017000004</x:v>
      </x:c>
      <x:c r="Q104" s="112" t="n">
        <x:v>479</x:v>
      </x:c>
    </x:row>
    <x:row r="105">
      <x:c r="A105" s="35" t="str">
        <x:v>O&amp;M</x:v>
      </x:c>
      <x:c r="B105" s="35" t="str">
        <x:v>LIGAÇÃO NOVA</x:v>
      </x:c>
      <x:c r="C105" s="35" t="str">
        <x:v>5082000198</x:v>
      </x:c>
      <x:c r="D105" s="134" t="str">
        <x:v>INST MEDIDOR ELETRONICO STC</x:v>
      </x:c>
      <x:c r="E105" s="35" t="str">
        <x:v>UNIDADE</x:v>
      </x:c>
      <x:c r="F105" s="131" t="n">
        <x:v>0</x:v>
      </x:c>
      <x:c r="G105" s="131" t="n">
        <x:v>2029</x:v>
      </x:c>
      <x:c r="H105" s="131" t="n">
        <x:f>G105-F105</x:f>
        <x:v>2029</x:v>
      </x:c>
      <x:c r="I105" s="38" t="n">
        <x:v>164.38</x:v>
      </x:c>
      <x:c r="J105" s="38" t="n">
        <x:f>F105*I105</x:f>
        <x:v>0</x:v>
      </x:c>
      <x:c r="K105" s="38" t="n">
        <x:f>G105*I105</x:f>
        <x:v>333527.02</x:v>
      </x:c>
      <x:c r="L105" s="38" t="n">
        <x:v>123140.01</x:v>
      </x:c>
      <x:c r="M105" s="41" t="n">
        <x:f>IF(K105=0,"",L105/K105)</x:f>
        <x:v>0.3692054994524881</x:v>
      </x:c>
      <x:c r="N105" s="35" t="str">
        <x:v>NÃO PREVISTO PELA EQTL</x:v>
      </x:c>
      <x:c r="O105" s="35" t="str">
        <x:v>ANEXO IX ATUAL</x:v>
      </x:c>
      <x:c r="P105" s="134" t="str">
        <x:v>5400099264</x:v>
      </x:c>
      <x:c r="Q105" s="112" t="n">
        <x:v>30</x:v>
      </x:c>
    </x:row>
    <x:row r="106">
      <x:c r="A106" s="35" t="str">
        <x:v>O&amp;M</x:v>
      </x:c>
      <x:c r="B106" s="35" t="str">
        <x:v>LINHA MORTA</x:v>
      </x:c>
      <x:c r="C106" s="35" t="str">
        <x:v>5025300109</x:v>
      </x:c>
      <x:c r="D106" s="134" t="str">
        <x:v>INST ELO FUSIVEL LM</x:v>
      </x:c>
      <x:c r="E106" s="35" t="str">
        <x:v>CONJUNTO</x:v>
      </x:c>
      <x:c r="F106" s="131" t="n">
        <x:v>422.83114</x:v>
      </x:c>
      <x:c r="G106" s="131" t="n">
        <x:v>1484.11</x:v>
      </x:c>
      <x:c r="H106" s="131" t="n">
        <x:f>G106-F106</x:f>
        <x:v>1061.27886</x:v>
      </x:c>
      <x:c r="I106" s="38" t="n">
        <x:v>289.45</x:v>
      </x:c>
      <x:c r="J106" s="38" t="n">
        <x:f>F106*I106</x:f>
        <x:v>122388.47347299999</x:v>
      </x:c>
      <x:c r="K106" s="38" t="n">
        <x:f>G106*I106</x:f>
        <x:v>429575.63949999993</x:v>
      </x:c>
      <x:c r="L106" s="38" t="n">
        <x:v>23196.3</x:v>
      </x:c>
      <x:c r="M106" s="41" t="n">
        <x:f>IF(K106=0,"",L106/K106)</x:f>
        <x:v>0.053998173702305585</x:v>
      </x:c>
      <x:c r="N106" s="35" t="str">
        <x:v>VOLUME SETUP MAIOR</x:v>
      </x:c>
      <x:c r="O106" s="35" t="str">
        <x:v>ANEXO IX ATUAL</x:v>
      </x:c>
      <x:c r="P106" s="134" t="str">
        <x:v>5400099468</x:v>
      </x:c>
      <x:c r="Q106" s="112" t="n">
        <x:v>477</x:v>
      </x:c>
    </x:row>
    <x:row r="107">
      <x:c r="A107" s="35" t="str">
        <x:v>O&amp;M</x:v>
      </x:c>
      <x:c r="B107" s="35" t="str">
        <x:v>LINHA MORTA</x:v>
      </x:c>
      <x:c r="C107" s="35" t="str">
        <x:v>5022200033</x:v>
      </x:c>
      <x:c r="D107" s="134" t="str">
        <x:v>INST ATERRAMENTO COMPL 1HASTE LM</x:v>
      </x:c>
      <x:c r="E107" s="35" t="str">
        <x:v>CONJUNTO</x:v>
      </x:c>
      <x:c r="F107" s="131" t="n">
        <x:v>2021.1624</x:v>
      </x:c>
      <x:c r="G107" s="131" t="n">
        <x:v>1593</x:v>
      </x:c>
      <x:c r="H107" s="131" t="n">
        <x:f>G107-F107</x:f>
        <x:v>-428.16239999999993</x:v>
      </x:c>
      <x:c r="I107" s="38" t="n">
        <x:v>656.19</x:v>
      </x:c>
      <x:c r="J107" s="38" t="n">
        <x:f>F107*I107</x:f>
        <x:v>1326266.555256</x:v>
      </x:c>
      <x:c r="K107" s="38" t="n">
        <x:f>G107*I107</x:f>
        <x:v>1045310.67</x:v>
      </x:c>
      <x:c r="L107" s="38" t="n">
        <x:v>643235.52</x:v>
      </x:c>
      <x:c r="M107" s="41" t="n">
        <x:f>IF(K107=0,"",L107/K107)</x:f>
        <x:v>0.615353443201723</x:v>
      </x:c>
      <x:c r="N107" s="35" t="str">
        <x:v>VOLUME EQTL MAIOR</x:v>
      </x:c>
      <x:c r="O107" s="35" t="str">
        <x:v>ANEXO IX ATUAL</x:v>
      </x:c>
      <x:c r="P107" s="134" t="str">
        <x:v>5400099035 · 5400099034</x:v>
      </x:c>
      <x:c r="Q107" s="112" t="n">
        <x:v>779</x:v>
      </x:c>
    </x:row>
    <x:row r="108">
      <x:c r="A108" s="35" t="str">
        <x:v>O&amp;M</x:v>
      </x:c>
      <x:c r="B108" s="35" t="str">
        <x:v>LINHA MORTA</x:v>
      </x:c>
      <x:c r="C108" s="35" t="str">
        <x:v>5025300143</x:v>
      </x:c>
      <x:c r="D108" s="134" t="str">
        <x:v>INST ESTR CP TRAFO DT 1F FN LM</x:v>
      </x:c>
      <x:c r="E108" s="35" t="str">
        <x:v>CONJUNTO</x:v>
      </x:c>
      <x:c r="F108" s="131" t="n">
        <x:v>566.98567</x:v>
      </x:c>
      <x:c r="G108" s="131" t="n">
        <x:v>718</x:v>
      </x:c>
      <x:c r="H108" s="131" t="n">
        <x:f>G108-F108</x:f>
        <x:v>151.01432999999997</x:v>
      </x:c>
      <x:c r="I108" s="38" t="n">
        <x:v>1840.28</x:v>
      </x:c>
      <x:c r="J108" s="38" t="n">
        <x:f>F108*I108</x:f>
        <x:v>1043412.3887876</x:v>
      </x:c>
      <x:c r="K108" s="38" t="n">
        <x:f>G108*I108</x:f>
        <x:v>1321321.04</x:v>
      </x:c>
      <x:c r="L108" s="38" t="n">
        <x:v>1152999.52</x:v>
      </x:c>
      <x:c r="M108" s="41" t="n">
        <x:f>IF(K108=0,"",L108/K108)</x:f>
        <x:v>0.8726111861504907</x:v>
      </x:c>
      <x:c r="N108" s="35" t="str">
        <x:v>VOLUME SETUP MAIOR</x:v>
      </x:c>
      <x:c r="O108" s="35" t="str">
        <x:v>ANEXO IX ATUAL</x:v>
      </x:c>
      <x:c r="P108" s="134" t="str">
        <x:v>5400099279 · 5400099713</x:v>
      </x:c>
      <x:c r="Q108" s="112" t="n">
        <x:v>713</x:v>
      </x:c>
    </x:row>
    <x:row r="109">
      <x:c r="A109" s="35" t="str">
        <x:v>O&amp;M</x:v>
      </x:c>
      <x:c r="B109" s="35" t="str">
        <x:v>LINHA MORTA</x:v>
      </x:c>
      <x:c r="C109" s="35" t="str">
        <x:v>5021200046</x:v>
      </x:c>
      <x:c r="D109" s="134" t="str">
        <x:v>INST ISOLADOR PINO/PILAR LM</x:v>
      </x:c>
      <x:c r="E109" s="35" t="str">
        <x:v>UNIDADE</x:v>
      </x:c>
      <x:c r="F109" s="131" t="n">
        <x:v>1512</x:v>
      </x:c>
      <x:c r="G109" s="131" t="n">
        <x:v>636</x:v>
      </x:c>
      <x:c r="H109" s="131" t="n">
        <x:f>G109-F109</x:f>
        <x:v>-876</x:v>
      </x:c>
      <x:c r="I109" s="38" t="n">
        <x:v>302.33</x:v>
      </x:c>
      <x:c r="J109" s="38" t="n">
        <x:f>F109*I109</x:f>
        <x:v>457122.95999999996</x:v>
      </x:c>
      <x:c r="K109" s="38" t="n">
        <x:f>G109*I109</x:f>
        <x:v>192281.87999999998</x:v>
      </x:c>
      <x:c r="L109" s="38" t="n">
        <x:v>47716.89</x:v>
      </x:c>
      <x:c r="M109" s="41" t="n">
        <x:f>IF(K109=0,"",L109/K109)</x:f>
        <x:v>0.24816113718047694</x:v>
      </x:c>
      <x:c r="N109" s="35" t="str">
        <x:v>VOLUME EQTL MAIOR</x:v>
      </x:c>
      <x:c r="O109" s="35" t="str">
        <x:v>ANEXO IX ATUAL</x:v>
      </x:c>
      <x:c r="P109" s="134" t="str">
        <x:v>5400099462 · 5400099319 · 5400099326</x:v>
      </x:c>
      <x:c r="Q109" s="112" t="n">
        <x:v>293</x:v>
      </x:c>
    </x:row>
    <x:row r="110">
      <x:c r="A110" s="35" t="str">
        <x:v>O&amp;M</x:v>
      </x:c>
      <x:c r="B110" s="35" t="str">
        <x:v>LINHA MORTA</x:v>
      </x:c>
      <x:c r="C110" s="35" t="str">
        <x:v>5021200048</x:v>
      </x:c>
      <x:c r="D110" s="134" t="str">
        <x:v>INST ISOLAD DISCO/ANCORAGEM LM</x:v>
      </x:c>
      <x:c r="E110" s="35" t="str">
        <x:v>CONJUNTO</x:v>
      </x:c>
      <x:c r="F110" s="131" t="n">
        <x:v>1114.129661</x:v>
      </x:c>
      <x:c r="G110" s="131" t="n">
        <x:v>325</x:v>
      </x:c>
      <x:c r="H110" s="131" t="n">
        <x:f>G110-F110</x:f>
        <x:v>-789.1296609999999</x:v>
      </x:c>
      <x:c r="I110" s="38" t="n">
        <x:v>332.43</x:v>
      </x:c>
      <x:c r="J110" s="38" t="n">
        <x:f>F110*I110</x:f>
        <x:v>370370.12320623</x:v>
      </x:c>
      <x:c r="K110" s="38" t="n">
        <x:f>G110*I110</x:f>
        <x:v>108039.75</x:v>
      </x:c>
      <x:c r="L110" s="38" t="n">
        <x:v>34601.78</x:v>
      </x:c>
      <x:c r="M110" s="41" t="n">
        <x:f>IF(K110=0,"",L110/K110)</x:f>
        <x:v>0.3202689750763029</x:v>
      </x:c>
      <x:c r="N110" s="35" t="str">
        <x:v>VOLUME EQTL MAIOR</x:v>
      </x:c>
      <x:c r="O110" s="35" t="str">
        <x:v>ANEXO IX ATUAL</x:v>
      </x:c>
      <x:c r="P110" s="134" t="str">
        <x:v>5400099323</x:v>
      </x:c>
      <x:c r="Q110" s="112" t="n">
        <x:v>121</x:v>
      </x:c>
    </x:row>
    <x:row r="111">
      <x:c r="A111" s="35" t="str">
        <x:v>O&amp;M</x:v>
      </x:c>
      <x:c r="B111" s="35" t="str">
        <x:v>LINHA MORTA</x:v>
      </x:c>
      <x:c r="C111" s="35" t="str">
        <x:v>5025300116</x:v>
      </x:c>
      <x:c r="D111" s="134" t="str">
        <x:v>INST RELIGADOR 1F POSTE LM</x:v>
      </x:c>
      <x:c r="E111" s="35" t="str">
        <x:v>UNIDADE</x:v>
      </x:c>
      <x:c r="F111" s="131" t="n">
        <x:v>301.333333</x:v>
      </x:c>
      <x:c r="G111" s="131" t="n">
        <x:v>15</x:v>
      </x:c>
      <x:c r="H111" s="131" t="n">
        <x:f>G111-F111</x:f>
        <x:v>-286.333333</x:v>
      </x:c>
      <x:c r="I111" s="38" t="n">
        <x:v>905.95</x:v>
      </x:c>
      <x:c r="J111" s="38" t="n">
        <x:f>F111*I111</x:f>
        <x:v>272992.93303135</x:v>
      </x:c>
      <x:c r="K111" s="38" t="n">
        <x:f>G111*I111</x:f>
        <x:v>13589.25</x:v>
      </x:c>
      <x:c r="L111" s="38" t="n">
        <x:v>13673.85</x:v>
      </x:c>
      <x:c r="M111" s="41" t="n">
        <x:f>IF(K111=0,"",L111/K111)</x:f>
        <x:v>1.0062255091340582</x:v>
      </x:c>
      <x:c r="N111" s="35" t="str">
        <x:v>VOLUME EQTL MAIOR</x:v>
      </x:c>
      <x:c r="O111" s="35" t="str">
        <x:v>ANEXO IX ATUAL</x:v>
      </x:c>
      <x:c r="P111" s="134" t="str">
        <x:v>5023000112</x:v>
      </x:c>
      <x:c r="Q111" s="112" t="n">
        <x:v>6</x:v>
      </x:c>
    </x:row>
    <x:row r="112">
      <x:c r="A112" s="35" t="str">
        <x:v>O&amp;M</x:v>
      </x:c>
      <x:c r="B112" s="35" t="str">
        <x:v>LINHA MORTA</x:v>
      </x:c>
      <x:c r="C112" s="35" t="str">
        <x:v>5021000136</x:v>
      </x:c>
      <x:c r="D112" s="134" t="str">
        <x:v>RET ESTR PRI 2/3F ANC/AMA SP CRUZ DP LM</x:v>
      </x:c>
      <x:c r="E112" s="35" t="str">
        <x:v>CONJUNTO</x:v>
      </x:c>
      <x:c r="F112" s="131" t="n">
        <x:v>789.333333</x:v>
      </x:c>
      <x:c r="G112" s="131" t="n">
        <x:v>444</x:v>
      </x:c>
      <x:c r="H112" s="131" t="n">
        <x:f>G112-F112</x:f>
        <x:v>-345.33333300000004</x:v>
      </x:c>
      <x:c r="I112" s="38" t="n">
        <x:v>749.18</x:v>
      </x:c>
      <x:c r="J112" s="38" t="n">
        <x:f>F112*I112</x:f>
        <x:v>591352.74641694</x:v>
      </x:c>
      <x:c r="K112" s="38" t="n">
        <x:f>G112*I112</x:f>
        <x:v>332635.92</x:v>
      </x:c>
      <x:c r="L112" s="38" t="n">
        <x:v>139844.92</x:v>
      </x:c>
      <x:c r="M112" s="41" t="n">
        <x:f>IF(K112=0,"",L112/K112)</x:f>
        <x:v>0.4204143677567955</x:v>
      </x:c>
      <x:c r="N112" s="35" t="str">
        <x:v>VOLUME EQTL MAIOR</x:v>
      </x:c>
      <x:c r="O112" s="35" t="str">
        <x:v>ANEXO IX ATUAL</x:v>
      </x:c>
      <x:c r="P112" s="134" t="str">
        <x:v>5400099424 · 5400099418 · 5400099427</x:v>
      </x:c>
      <x:c r="Q112" s="112" t="n">
        <x:v>308</x:v>
      </x:c>
    </x:row>
    <x:row r="113">
      <x:c r="A113" s="35" t="str">
        <x:v>O&amp;M</x:v>
      </x:c>
      <x:c r="B113" s="35" t="str">
        <x:v>LINHA MORTA</x:v>
      </x:c>
      <x:c r="C113" s="35" t="str">
        <x:v>5025300105</x:v>
      </x:c>
      <x:c r="D113" s="134" t="str">
        <x:v>INST CONEXAO ILUMINACAO PUBLICA LM</x:v>
      </x:c>
      <x:c r="E113" s="35" t="str">
        <x:v>UNIDADE</x:v>
      </x:c>
      <x:c r="F113" s="131" t="n">
        <x:v>1426.872341</x:v>
      </x:c>
      <x:c r="G113" s="131" t="n">
        <x:v>592</x:v>
      </x:c>
      <x:c r="H113" s="131" t="n">
        <x:f>G113-F113</x:f>
        <x:v>-834.872341</x:v>
      </x:c>
      <x:c r="I113" s="38" t="n">
        <x:v>302.46</x:v>
      </x:c>
      <x:c r="J113" s="38" t="n">
        <x:f>F113*I113</x:f>
        <x:v>431571.80825885996</x:v>
      </x:c>
      <x:c r="K113" s="38" t="n">
        <x:f>G113*I113</x:f>
        <x:v>179056.31999999998</x:v>
      </x:c>
      <x:c r="L113" s="38" t="n">
        <x:v>24793.92</x:v>
      </x:c>
      <x:c r="M113" s="41" t="n">
        <x:f>IF(K113=0,"",L113/K113)</x:f>
        <x:v>0.13846995180064017</x:v>
      </x:c>
      <x:c r="N113" s="35" t="str">
        <x:v>VOLUME EQTL MAIOR</x:v>
      </x:c>
      <x:c r="O113" s="35" t="str">
        <x:v>ANEXO IX ATUAL</x:v>
      </x:c>
      <x:c r="P113" s="134" t="str">
        <x:v>5400099124</x:v>
      </x:c>
      <x:c r="Q113" s="112" t="n">
        <x:v>180</x:v>
      </x:c>
    </x:row>
    <x:row r="114">
      <x:c r="A114" s="35" t="str">
        <x:v>O&amp;M</x:v>
      </x:c>
      <x:c r="B114" s="35" t="str">
        <x:v>LINHA VIVA</x:v>
      </x:c>
      <x:c r="C114" s="35" t="str">
        <x:v>5032000208</x:v>
      </x:c>
      <x:c r="D114" s="134" t="str">
        <x:v>INST CONECTOR EM CONDUTOR LV</x:v>
      </x:c>
      <x:c r="E114" s="35" t="str">
        <x:v>UNIDADE</x:v>
      </x:c>
      <x:c r="F114" s="131" t="n">
        <x:v>2255</x:v>
      </x:c>
      <x:c r="G114" s="131" t="n">
        <x:v>1331</x:v>
      </x:c>
      <x:c r="H114" s="131" t="n">
        <x:f>G114-F114</x:f>
        <x:v>-924</x:v>
      </x:c>
      <x:c r="I114" s="38" t="n">
        <x:v>271.18</x:v>
      </x:c>
      <x:c r="J114" s="38" t="n">
        <x:f>F114*I114</x:f>
        <x:v>611510.9</x:v>
      </x:c>
      <x:c r="K114" s="38" t="n">
        <x:f>G114*I114</x:f>
        <x:v>360940.58</x:v>
      </x:c>
      <x:c r="L114" s="38" t="n">
        <x:v>268406.85</x:v>
      </x:c>
      <x:c r="M114" s="41" t="n">
        <x:f>IF(K114=0,"",L114/K114)</x:f>
        <x:v>0.7436316803170205</x:v>
      </x:c>
      <x:c r="N114" s="35" t="str">
        <x:v>VOLUME EQTL MAIOR</x:v>
      </x:c>
      <x:c r="O114" s="35" t="str">
        <x:v>ANEXO IX ATUAL</x:v>
      </x:c>
      <x:c r="P114" s="134" t="str">
        <x:v>5400099682 · 5400099236 · 5400099237</x:v>
      </x:c>
      <x:c r="Q114" s="112" t="n">
        <x:v>247</x:v>
      </x:c>
    </x:row>
    <x:row r="115">
      <x:c r="A115" s="35" t="str">
        <x:v>O&amp;M</x:v>
      </x:c>
      <x:c r="B115" s="35" t="str">
        <x:v>LINHA MORTA</x:v>
      </x:c>
      <x:c r="C115" s="35" t="str">
        <x:v>5022000233</x:v>
      </x:c>
      <x:c r="D115" s="134" t="str">
        <x:v>RET COND NU COBRE &lt;= 50MM² LM</x:v>
      </x:c>
      <x:c r="E115" s="35" t="str">
        <x:v>METRO</x:v>
      </x:c>
      <x:c r="F115" s="131" t="n">
        <x:v>935</x:v>
      </x:c>
      <x:c r="G115" s="131" t="n">
        <x:v>113127</x:v>
      </x:c>
      <x:c r="H115" s="131" t="n">
        <x:f>G115-F115</x:f>
        <x:v>112192</x:v>
      </x:c>
      <x:c r="I115" s="38" t="n">
        <x:v>2.23</x:v>
      </x:c>
      <x:c r="J115" s="38" t="n">
        <x:f>F115*I115</x:f>
        <x:v>2085.05</x:v>
      </x:c>
      <x:c r="K115" s="38" t="n">
        <x:f>G115*I115</x:f>
        <x:v>252273.21</x:v>
      </x:c>
      <x:c r="L115" s="38" t="n">
        <x:v>260210.63</x:v>
      </x:c>
      <x:c r="M115" s="41" t="n">
        <x:f>IF(K115=0,"",L115/K115)</x:f>
        <x:v>1.0314635866408486</x:v>
      </x:c>
      <x:c r="N115" s="35" t="str">
        <x:v>VOLUME SETUP MAIOR</x:v>
      </x:c>
      <x:c r="O115" s="35" t="str">
        <x:v>ANEXO IX ATUAL</x:v>
      </x:c>
      <x:c r="P115" s="134" t="str">
        <x:v>5400099543 · 5400099544</x:v>
      </x:c>
      <x:c r="Q115" s="112" t="n">
        <x:v>243</x:v>
      </x:c>
    </x:row>
    <x:row r="116">
      <x:c r="A116" s="35" t="str">
        <x:v>O&amp;M</x:v>
      </x:c>
      <x:c r="B116" s="35" t="str">
        <x:v>LINHA MORTA</x:v>
      </x:c>
      <x:c r="C116" s="35" t="str">
        <x:v>5021000140</x:v>
      </x:c>
      <x:c r="D116" s="134" t="str">
        <x:v>RET ESTR PRI 1F SUSP/PAS SP S/CRUZ LM</x:v>
      </x:c>
      <x:c r="E116" s="35" t="str">
        <x:v>CONJUNTO</x:v>
      </x:c>
      <x:c r="F116" s="131" t="n">
        <x:v>545.333333</x:v>
      </x:c>
      <x:c r="G116" s="131" t="n">
        <x:v>1793</x:v>
      </x:c>
      <x:c r="H116" s="131" t="n">
        <x:f>G116-F116</x:f>
        <x:v>1247.666667</x:v>
      </x:c>
      <x:c r="I116" s="38" t="n">
        <x:v>197.17</x:v>
      </x:c>
      <x:c r="J116" s="38" t="n">
        <x:f>F116*I116</x:f>
        <x:v>107523.37326761</x:v>
      </x:c>
      <x:c r="K116" s="38" t="n">
        <x:f>G116*I116</x:f>
        <x:v>353525.81</x:v>
      </x:c>
      <x:c r="L116" s="38" t="n">
        <x:v>122406.19</x:v>
      </x:c>
      <x:c r="M116" s="41" t="n">
        <x:f>IF(K116=0,"",L116/K116)</x:f>
        <x:v>0.34624399842263287</x:v>
      </x:c>
      <x:c r="N116" s="35" t="str">
        <x:v>VOLUME SETUP MAIOR</x:v>
      </x:c>
      <x:c r="O116" s="35" t="str">
        <x:v>ANEXO IX ATUAL</x:v>
      </x:c>
      <x:c r="P116" s="134" t="str">
        <x:v>5400099743</x:v>
      </x:c>
      <x:c r="Q116" s="112" t="n">
        <x:v>936</x:v>
      </x:c>
    </x:row>
    <x:row r="117">
      <x:c r="A117" s="35" t="str">
        <x:v>O&amp;M</x:v>
      </x:c>
      <x:c r="B117" s="35" t="str">
        <x:v>LINHA VIVA</x:v>
      </x:c>
      <x:c r="C117" s="35" t="str">
        <x:v>5032000207</x:v>
      </x:c>
      <x:c r="D117" s="134" t="str">
        <x:v>INST EMENDA COND NU AL/CU LV</x:v>
      </x:c>
      <x:c r="E117" s="35" t="str">
        <x:v>UNIDADE</x:v>
      </x:c>
      <x:c r="F117" s="131" t="n">
        <x:v>788.727537</x:v>
      </x:c>
      <x:c r="G117" s="131" t="n">
        <x:v>140</x:v>
      </x:c>
      <x:c r="H117" s="131" t="n">
        <x:f>G117-F117</x:f>
        <x:v>-648.727537</x:v>
      </x:c>
      <x:c r="I117" s="38" t="n">
        <x:v>362.59</x:v>
      </x:c>
      <x:c r="J117" s="38" t="n">
        <x:f>F117*I117</x:f>
        <x:v>285984.71764083</x:v>
      </x:c>
      <x:c r="K117" s="38" t="n">
        <x:f>G117*I117</x:f>
        <x:v>50762.6</x:v>
      </x:c>
      <x:c r="L117" s="38" t="n">
        <x:v>50666.36</x:v>
      </x:c>
      <x:c r="M117" s="41" t="n">
        <x:f>IF(K117=0,"",L117/K117)</x:f>
        <x:v>0.998104116022426</x:v>
      </x:c>
      <x:c r="N117" s="35" t="str">
        <x:v>VOLUME EQTL MAIOR</x:v>
      </x:c>
      <x:c r="O117" s="35" t="str">
        <x:v>ANEXO IX ATUAL</x:v>
      </x:c>
      <x:c r="P117" s="134" t="str">
        <x:v>5400099138</x:v>
      </x:c>
      <x:c r="Q117" s="112" t="n">
        <x:v>39</x:v>
      </x:c>
    </x:row>
    <x:row r="118">
      <x:c r="A118" s="35" t="str">
        <x:v>O&amp;M</x:v>
      </x:c>
      <x:c r="B118" s="35" t="str">
        <x:v>LINHA MORTA</x:v>
      </x:c>
      <x:c r="C118" s="35" t="str">
        <x:v>5021000134</x:v>
      </x:c>
      <x:c r="D118" s="134" t="str">
        <x:v>RET ESTR PRI 2/3F SUS/PAS DP CRUZ DP LM</x:v>
      </x:c>
      <x:c r="E118" s="35" t="str">
        <x:v>CONJUNTO</x:v>
      </x:c>
      <x:c r="F118" s="131" t="n">
        <x:v>138.666667</x:v>
      </x:c>
      <x:c r="G118" s="131" t="n">
        <x:v>464.68</x:v>
      </x:c>
      <x:c r="H118" s="131" t="n">
        <x:f>G118-F118</x:f>
        <x:v>326.013333</x:v>
      </x:c>
      <x:c r="I118" s="38" t="n">
        <x:v>713.37</x:v>
      </x:c>
      <x:c r="J118" s="38" t="n">
        <x:f>F118*I118</x:f>
        <x:v>98920.64023779</x:v>
      </x:c>
      <x:c r="K118" s="38" t="n">
        <x:f>G118*I118</x:f>
        <x:v>331488.7716</x:v>
      </x:c>
      <x:c r="L118" s="38" t="n">
        <x:v>113826.9</x:v>
      </x:c>
      <x:c r="M118" s="41" t="n">
        <x:f>IF(K118=0,"",L118/K118)</x:f>
        <x:v>0.3433808615917535</x:v>
      </x:c>
      <x:c r="N118" s="35" t="str">
        <x:v>VOLUME SETUP MAIOR</x:v>
      </x:c>
      <x:c r="O118" s="35" t="str">
        <x:v>ANEXO IX ATUAL</x:v>
      </x:c>
      <x:c r="P118" s="134" t="str">
        <x:v>5400099409 · 5400099128 · 5400099407</x:v>
      </x:c>
      <x:c r="Q118" s="112" t="n">
        <x:v>375</x:v>
      </x:c>
    </x:row>
    <x:row r="119">
      <x:c r="A119" s="35" t="str">
        <x:v>O&amp;M</x:v>
      </x:c>
      <x:c r="B119" s="35" t="str">
        <x:v>LINHA MORTA</x:v>
      </x:c>
      <x:c r="C119" s="35" t="str">
        <x:v>5022000243</x:v>
      </x:c>
      <x:c r="D119" s="134" t="str">
        <x:v>INST CONECTOR EM CONDUTOR LM</x:v>
      </x:c>
      <x:c r="E119" s="35" t="str">
        <x:v>UNIDADE</x:v>
      </x:c>
      <x:c r="F119" s="131" t="n">
        <x:v>1314.650361</x:v>
      </x:c>
      <x:c r="G119" s="131" t="n">
        <x:v>399</x:v>
      </x:c>
      <x:c r="H119" s="131" t="n">
        <x:f>G119-F119</x:f>
        <x:v>-915.650361</x:v>
      </x:c>
      <x:c r="I119" s="38" t="n">
        <x:v>252.25</x:v>
      </x:c>
      <x:c r="J119" s="38" t="n">
        <x:f>F119*I119</x:f>
        <x:v>331620.55356225</x:v>
      </x:c>
      <x:c r="K119" s="38" t="n">
        <x:f>G119*I119</x:f>
        <x:v>100647.75</x:v>
      </x:c>
      <x:c r="L119" s="38" t="n">
        <x:v>18724.52</x:v>
      </x:c>
      <x:c r="M119" s="41" t="n">
        <x:f>IF(K119=0,"",L119/K119)</x:f>
        <x:v>0.18604012508973128</x:v>
      </x:c>
      <x:c r="N119" s="35" t="str">
        <x:v>VOLUME EQTL MAIOR</x:v>
      </x:c>
      <x:c r="O119" s="35" t="str">
        <x:v>ANEXO IX ATUAL</x:v>
      </x:c>
      <x:c r="P119" s="134" t="str">
        <x:v>5400099240 · 5400099239 · 5400099238 · 5400099680 · 5400099684</x:v>
      </x:c>
      <x:c r="Q119" s="112" t="n">
        <x:v>66</x:v>
      </x:c>
    </x:row>
    <x:row r="120">
      <x:c r="A120" s="35" t="str">
        <x:v>O&amp;M</x:v>
      </x:c>
      <x:c r="B120" s="35" t="str">
        <x:v>LINHA MORTA</x:v>
      </x:c>
      <x:c r="C120" s="35" t="str">
        <x:v>5025300177</x:v>
      </x:c>
      <x:c r="D120" s="134" t="str">
        <x:v>RET CHAVE FACA LM</x:v>
      </x:c>
      <x:c r="E120" s="35" t="str">
        <x:v>UNIDADE</x:v>
      </x:c>
      <x:c r="F120" s="131" t="n">
        <x:v>950.41634</x:v>
      </x:c>
      <x:c r="G120" s="131" t="n">
        <x:v>290</x:v>
      </x:c>
      <x:c r="H120" s="131" t="n">
        <x:f>G120-F120</x:f>
        <x:v>-660.41634</x:v>
      </x:c>
      <x:c r="I120" s="38" t="n">
        <x:v>331.91</x:v>
      </x:c>
      <x:c r="J120" s="38" t="n">
        <x:f>F120*I120</x:f>
        <x:v>315452.6874094</x:v>
      </x:c>
      <x:c r="K120" s="38" t="n">
        <x:f>G120*I120</x:f>
        <x:v>96253.90000000001</x:v>
      </x:c>
      <x:c r="L120" s="38" t="n">
        <x:v>22646.1</x:v>
      </x:c>
      <x:c r="M120" s="41" t="n">
        <x:f>IF(K120=0,"",L120/K120)</x:f>
        <x:v>0.23527462263866708</x:v>
      </x:c>
      <x:c r="N120" s="35" t="str">
        <x:v>VOLUME EQTL MAIOR</x:v>
      </x:c>
      <x:c r="O120" s="35" t="str">
        <x:v>ANEXO IX ATUAL</x:v>
      </x:c>
      <x:c r="P120" s="134" t="str">
        <x:v>5400099075</x:v>
      </x:c>
      <x:c r="Q120" s="112" t="n">
        <x:v>112</x:v>
      </x:c>
    </x:row>
    <x:row r="121">
      <x:c r="A121" s="35" t="str">
        <x:v>O&amp;M</x:v>
      </x:c>
      <x:c r="B121" s="35" t="str">
        <x:v>LINHA MORTA</x:v>
      </x:c>
      <x:c r="C121" s="35" t="str">
        <x:v>5025300166</x:v>
      </x:c>
      <x:c r="D121" s="134" t="str">
        <x:v>INST CHAVE FUSIVEL RELIG LM</x:v>
      </x:c>
      <x:c r="E121" s="35" t="str">
        <x:v>UNIDADE</x:v>
      </x:c>
      <x:c r="F121" s="131" t="n">
        <x:v>50</x:v>
      </x:c>
      <x:c r="G121" s="131" t="n">
        <x:v>322</x:v>
      </x:c>
      <x:c r="H121" s="131" t="n">
        <x:f>G121-F121</x:f>
        <x:v>272</x:v>
      </x:c>
      <x:c r="I121" s="38" t="n">
        <x:v>770.82</x:v>
      </x:c>
      <x:c r="J121" s="38" t="n">
        <x:f>F121*I121</x:f>
        <x:v>38541</x:v>
      </x:c>
      <x:c r="K121" s="38" t="n">
        <x:f>G121*I121</x:f>
        <x:v>248204.04</x:v>
      </x:c>
      <x:c r="L121" s="38" t="n">
        <x:v>196950.2</x:v>
      </x:c>
      <x:c r="M121" s="41" t="n">
        <x:f>IF(K121=0,"",L121/K121)</x:f>
        <x:v>0.7935011855568508</x:v>
      </x:c>
      <x:c r="N121" s="35" t="str">
        <x:v>VOLUME SETUP MAIOR</x:v>
      </x:c>
      <x:c r="O121" s="35" t="str">
        <x:v>ANEXO IX ATUAL</x:v>
      </x:c>
      <x:c r="P121" s="134" t="str">
        <x:v>5400099094</x:v>
      </x:c>
      <x:c r="Q121" s="112" t="n">
        <x:v>120</x:v>
      </x:c>
    </x:row>
    <x:row r="122">
      <x:c r="A122" s="35" t="str">
        <x:v>O&amp;M</x:v>
      </x:c>
      <x:c r="B122" s="35" t="str">
        <x:v>LINHA MORTA</x:v>
      </x:c>
      <x:c r="C122" s="35" t="str">
        <x:v>5025300144</x:v>
      </x:c>
      <x:c r="D122" s="134" t="str">
        <x:v>RET ESTR CP TRAFO DT 1F FN LM</x:v>
      </x:c>
      <x:c r="E122" s="35" t="str">
        <x:v>CONJUNTO</x:v>
      </x:c>
      <x:c r="F122" s="131" t="n">
        <x:v>190.666667</x:v>
      </x:c>
      <x:c r="G122" s="131" t="n">
        <x:v>332</x:v>
      </x:c>
      <x:c r="H122" s="131" t="n">
        <x:f>G122-F122</x:f>
        <x:v>141.333333</x:v>
      </x:c>
      <x:c r="I122" s="38" t="n">
        <x:v>1472.23</x:v>
      </x:c>
      <x:c r="J122" s="38" t="n">
        <x:f>F122*I122</x:f>
        <x:v>280705.18715740996</x:v>
      </x:c>
      <x:c r="K122" s="38" t="n">
        <x:f>G122*I122</x:f>
        <x:v>488780.36</x:v>
      </x:c>
      <x:c r="L122" s="38" t="n">
        <x:v>223812.25</x:v>
      </x:c>
      <x:c r="M122" s="41" t="n">
        <x:f>IF(K122=0,"",L122/K122)</x:f>
        <x:v>0.4578994336024467</x:v>
      </x:c>
      <x:c r="N122" s="35" t="str">
        <x:v>VOLUME SETUP MAIOR</x:v>
      </x:c>
      <x:c r="O122" s="35" t="str">
        <x:v>ANEXO IX ATUAL</x:v>
      </x:c>
      <x:c r="P122" s="134" t="str">
        <x:v>5400099588 · 5400099713</x:v>
      </x:c>
      <x:c r="Q122" s="112" t="n">
        <x:v>329</x:v>
      </x:c>
    </x:row>
    <x:row r="123">
      <x:c r="A123" s="35" t="str">
        <x:v>O&amp;M</x:v>
      </x:c>
      <x:c r="B123" s="35" t="str">
        <x:v>LINHA MORTA</x:v>
      </x:c>
      <x:c r="C123" s="35" t="str">
        <x:v>5025300123</x:v>
      </x:c>
      <x:c r="D123" s="134" t="str">
        <x:v>RET ESTR CP RELIGADOR/SEC 3F &gt;400A LM</x:v>
      </x:c>
      <x:c r="E123" s="35" t="str">
        <x:v>CONJUNTO</x:v>
      </x:c>
      <x:c r="F123" s="131" t="n">
        <x:v>42.666667</x:v>
      </x:c>
      <x:c r="G123" s="131" t="n">
        <x:v>96</x:v>
      </x:c>
      <x:c r="H123" s="131" t="n">
        <x:f>G123-F123</x:f>
        <x:v>53.333333</x:v>
      </x:c>
      <x:c r="I123" s="38" t="n">
        <x:v>3757.2</x:v>
      </x:c>
      <x:c r="J123" s="38" t="n">
        <x:f>F123*I123</x:f>
        <x:v>160307.20125239997</x:v>
      </x:c>
      <x:c r="K123" s="38" t="n">
        <x:f>G123*I123</x:f>
        <x:v>360691.19999999995</x:v>
      </x:c>
      <x:c r="L123" s="38" t="n">
        <x:v>189213</x:v>
      </x:c>
      <x:c r="M123" s="41" t="n">
        <x:f>IF(K123=0,"",L123/K123)</x:f>
        <x:v>0.5245844644948366</x:v>
      </x:c>
      <x:c r="N123" s="35" t="str">
        <x:v>VOLUME SETUP MAIOR</x:v>
      </x:c>
      <x:c r="O123" s="35" t="str">
        <x:v>ANEXO IX ATUAL</x:v>
      </x:c>
      <x:c r="P123" s="134" t="str">
        <x:v>5400099568 · 5400099561</x:v>
      </x:c>
      <x:c r="Q123" s="112" t="n">
        <x:v>96</x:v>
      </x:c>
    </x:row>
    <x:row r="124">
      <x:c r="A124" s="35" t="str">
        <x:v>O&amp;M</x:v>
      </x:c>
      <x:c r="B124" s="35" t="str">
        <x:v>LINHA MORTA</x:v>
      </x:c>
      <x:c r="C124" s="35" t="str">
        <x:v>5021000139</x:v>
      </x:c>
      <x:c r="D124" s="134" t="str">
        <x:v>INST ESTR PRI 1F SUSP/PAS SP S/CRUZ LM</x:v>
      </x:c>
      <x:c r="E124" s="35" t="str">
        <x:v>CONJUNTO</x:v>
      </x:c>
      <x:c r="F124" s="131" t="n">
        <x:v>644</x:v>
      </x:c>
      <x:c r="G124" s="131" t="n">
        <x:v>0</x:v>
      </x:c>
      <x:c r="H124" s="131" t="n">
        <x:f>G124-F124</x:f>
        <x:v>-644</x:v>
      </x:c>
      <x:c r="I124" s="38" t="n">
        <x:v>302.33</x:v>
      </x:c>
      <x:c r="J124" s="38" t="n">
        <x:f>F124*I124</x:f>
        <x:v>194700.52</x:v>
      </x:c>
      <x:c r="K124" s="38" t="n">
        <x:f>G124*I124</x:f>
        <x:v>0</x:v>
      </x:c>
      <x:c r="L124" s="38" t="n">
        <x:v>0</x:v>
      </x:c>
      <x:c r="M124" s="41" t="str">
        <x:f>IF(K124=0,"",L124/K124)</x:f>
      </x:c>
      <x:c r="N124" s="35" t="str">
        <x:v>SEM HISTÓRICO EM 2025</x:v>
      </x:c>
      <x:c r="O124" s="35" t="str">
        <x:v>ANEXO IX ATUAL</x:v>
      </x:c>
      <x:c r="P124" s="134" t="str"/>
      <x:c r="Q124" s="112" t="n">
        <x:v>0</x:v>
      </x:c>
    </x:row>
    <x:row r="125">
      <x:c r="A125" s="35" t="str">
        <x:v>O&amp;M</x:v>
      </x:c>
      <x:c r="B125" s="35" t="str">
        <x:v>LINHA MORTA</x:v>
      </x:c>
      <x:c r="C125" s="35" t="str">
        <x:v>5021000162</x:v>
      </x:c>
      <x:c r="D125" s="134" t="str">
        <x:v>INST ESTR PRI RDC ANCORAGEM DUPLA LM</x:v>
      </x:c>
      <x:c r="E125" s="35" t="str">
        <x:v>CONJUNTO</x:v>
      </x:c>
      <x:c r="F125" s="131" t="n">
        <x:v>308</x:v>
      </x:c>
      <x:c r="G125" s="131" t="n">
        <x:v>99</x:v>
      </x:c>
      <x:c r="H125" s="131" t="n">
        <x:f>G125-F125</x:f>
        <x:v>-209</x:v>
      </x:c>
      <x:c r="I125" s="38" t="n">
        <x:v>915.02</x:v>
      </x:c>
      <x:c r="J125" s="38" t="n">
        <x:f>F125*I125</x:f>
        <x:v>281826.16</x:v>
      </x:c>
      <x:c r="K125" s="38" t="n">
        <x:f>G125*I125</x:f>
        <x:v>90586.98</x:v>
      </x:c>
      <x:c r="L125" s="38" t="n">
        <x:v>142130.52</x:v>
      </x:c>
      <x:c r="M125" s="41" t="n">
        <x:f>IF(K125=0,"",L125/K125)</x:f>
        <x:v>1.568995014515331</x:v>
      </x:c>
      <x:c r="N125" s="35" t="str">
        <x:v>VOLUME EQTL MAIOR</x:v>
      </x:c>
      <x:c r="O125" s="35" t="str">
        <x:v>ANEXO IX ATUAL</x:v>
      </x:c>
      <x:c r="P125" s="134" t="str">
        <x:v>5400099072 · 5400099073</x:v>
      </x:c>
      <x:c r="Q125" s="112" t="n">
        <x:v>48</x:v>
      </x:c>
    </x:row>
    <x:row r="126">
      <x:c r="A126" s="35" t="str">
        <x:v>O&amp;M</x:v>
      </x:c>
      <x:c r="B126" s="35" t="str">
        <x:v>LINHA MORTA</x:v>
      </x:c>
      <x:c r="C126" s="35" t="str">
        <x:v>5022000234</x:v>
      </x:c>
      <x:c r="D126" s="134" t="str">
        <x:v>INST COND NU ALUMINIO &gt; 1/0 LM</x:v>
      </x:c>
      <x:c r="E126" s="35" t="str">
        <x:v>METRO</x:v>
      </x:c>
      <x:c r="F126" s="131" t="n">
        <x:v>88272</x:v>
      </x:c>
      <x:c r="G126" s="131" t="n">
        <x:v>61876</x:v>
      </x:c>
      <x:c r="H126" s="131" t="n">
        <x:f>G126-F126</x:f>
        <x:v>-26396</x:v>
      </x:c>
      <x:c r="I126" s="38" t="n">
        <x:v>7.23</x:v>
      </x:c>
      <x:c r="J126" s="38" t="n">
        <x:f>F126*I126</x:f>
        <x:v>638206.56</x:v>
      </x:c>
      <x:c r="K126" s="38" t="n">
        <x:f>G126*I126</x:f>
        <x:v>447363.48000000004</x:v>
      </x:c>
      <x:c r="L126" s="38" t="n">
        <x:v>588266.27</x:v>
      </x:c>
      <x:c r="M126" s="41" t="n">
        <x:f>IF(K126=0,"",L126/K126)</x:f>
        <x:v>1.3149626563169616</x:v>
      </x:c>
      <x:c r="N126" s="35" t="str">
        <x:v>VOLUME EQTL MAIOR</x:v>
      </x:c>
      <x:c r="O126" s="35" t="str">
        <x:v>ANEXO IX ATUAL</x:v>
      </x:c>
      <x:c r="P126" s="134" t="str">
        <x:v>5400099221</x:v>
      </x:c>
      <x:c r="Q126" s="112" t="n">
        <x:v>51</x:v>
      </x:c>
    </x:row>
    <x:row r="127">
      <x:c r="A127" s="35" t="str">
        <x:v>O&amp;M</x:v>
      </x:c>
      <x:c r="B127" s="35" t="str">
        <x:v>LINHA VIVA</x:v>
      </x:c>
      <x:c r="C127" s="35" t="str">
        <x:v>5031200315</x:v>
      </x:c>
      <x:c r="D127" s="134" t="str">
        <x:v>RET ESTR PRI 2/3F ANC/AMA SP CRUZ DP LV</x:v>
      </x:c>
      <x:c r="E127" s="35" t="str">
        <x:v>UNIDADE</x:v>
      </x:c>
      <x:c r="F127" s="131" t="n">
        <x:v>327.927746</x:v>
      </x:c>
      <x:c r="G127" s="131" t="n">
        <x:v>98</x:v>
      </x:c>
      <x:c r="H127" s="131" t="n">
        <x:f>G127-F127</x:f>
        <x:v>-229.927746</x:v>
      </x:c>
      <x:c r="I127" s="38" t="n">
        <x:v>804.86</x:v>
      </x:c>
      <x:c r="J127" s="38" t="n">
        <x:f>F127*I127</x:f>
        <x:v>263935.92564556</x:v>
      </x:c>
      <x:c r="K127" s="38" t="n">
        <x:f>G127*I127</x:f>
        <x:v>78876.28</x:v>
      </x:c>
      <x:c r="L127" s="38" t="n">
        <x:v>84510.5</x:v>
      </x:c>
      <x:c r="M127" s="41" t="n">
        <x:f>IF(K127=0,"",L127/K127)</x:f>
        <x:v>1.0714311070451092</x:v>
      </x:c>
      <x:c r="N127" s="35" t="str">
        <x:v>VOLUME EQTL MAIOR</x:v>
      </x:c>
      <x:c r="O127" s="35" t="str">
        <x:v>ANEXO IX ATUAL</x:v>
      </x:c>
      <x:c r="P127" s="134" t="str">
        <x:v>5400099425 · 5400099420</x:v>
      </x:c>
      <x:c r="Q127" s="112" t="n">
        <x:v>68</x:v>
      </x:c>
    </x:row>
    <x:row r="128">
      <x:c r="A128" s="35" t="str">
        <x:v>O&amp;M</x:v>
      </x:c>
      <x:c r="B128" s="35" t="str">
        <x:v>LINHA MORTA</x:v>
      </x:c>
      <x:c r="C128" s="35" t="str">
        <x:v>5025300225</x:v>
      </x:c>
      <x:c r="D128" s="134" t="str">
        <x:v>INST RELIGADOR DIST 1F BASE C LM</x:v>
      </x:c>
      <x:c r="E128" s="35" t="str">
        <x:v>UNIDADE</x:v>
      </x:c>
      <x:c r="F128" s="131" t="n">
        <x:v>300</x:v>
      </x:c>
      <x:c r="G128" s="131" t="n">
        <x:v>15</x:v>
      </x:c>
      <x:c r="H128" s="131" t="n">
        <x:f>G128-F128</x:f>
        <x:v>-285</x:v>
      </x:c>
      <x:c r="I128" s="38" t="n">
        <x:v>600.06</x:v>
      </x:c>
      <x:c r="J128" s="38" t="n">
        <x:f>F128*I128</x:f>
        <x:v>180017.99999999997</x:v>
      </x:c>
      <x:c r="K128" s="38" t="n">
        <x:f>G128*I128</x:f>
        <x:v>9000.9</x:v>
      </x:c>
      <x:c r="L128" s="38" t="n">
        <x:v>9056.85</x:v>
      </x:c>
      <x:c r="M128" s="41" t="n">
        <x:f>IF(K128=0,"",L128/K128)</x:f>
        <x:v>1.0062160450621604</x:v>
      </x:c>
      <x:c r="N128" s="35" t="str">
        <x:v>VOLUME EQTL MAIOR</x:v>
      </x:c>
      <x:c r="O128" s="35" t="str">
        <x:v>ANEXO IX ATUAL</x:v>
      </x:c>
      <x:c r="P128" s="134" t="str">
        <x:v>5025300225</x:v>
      </x:c>
      <x:c r="Q128" s="112" t="n">
        <x:v>5</x:v>
      </x:c>
    </x:row>
    <x:row r="129">
      <x:c r="A129" s="35" t="str">
        <x:v>O&amp;M</x:v>
      </x:c>
      <x:c r="B129" s="35" t="str">
        <x:v>LINHA MORTA</x:v>
      </x:c>
      <x:c r="C129" s="35" t="str">
        <x:v>5022000276</x:v>
      </x:c>
      <x:c r="D129" s="134" t="str">
        <x:v>INST COND COBERTO RDC 35-70MM2 LM</x:v>
      </x:c>
      <x:c r="E129" s="35" t="str">
        <x:v>METRO</x:v>
      </x:c>
      <x:c r="F129" s="131" t="n">
        <x:v>59658.870483</x:v>
      </x:c>
      <x:c r="G129" s="131" t="n">
        <x:v>84865</x:v>
      </x:c>
      <x:c r="H129" s="131" t="n">
        <x:f>G129-F129</x:f>
        <x:v>25206.129517</x:v>
      </x:c>
      <x:c r="I129" s="38" t="n">
        <x:v>6.7</x:v>
      </x:c>
      <x:c r="J129" s="38" t="n">
        <x:f>F129*I129</x:f>
        <x:v>399714.4322361</x:v>
      </x:c>
      <x:c r="K129" s="38" t="n">
        <x:f>G129*I129</x:f>
        <x:v>568595.5</x:v>
      </x:c>
      <x:c r="L129" s="38" t="n">
        <x:v>796757.44</x:v>
      </x:c>
      <x:c r="M129" s="41" t="n">
        <x:f>IF(K129=0,"",L129/K129)</x:f>
        <x:v>1.4012728556592515</x:v>
      </x:c>
      <x:c r="N129" s="35" t="str">
        <x:v>VOLUME SETUP MAIOR</x:v>
      </x:c>
      <x:c r="O129" s="35" t="str">
        <x:v>ANEXO IX ATUAL</x:v>
      </x:c>
      <x:c r="P129" s="134" t="str">
        <x:v>5400099217 · 5400099216</x:v>
      </x:c>
      <x:c r="Q129" s="112" t="n">
        <x:v>432</x:v>
      </x:c>
    </x:row>
    <x:row r="130">
      <x:c r="A130" s="35" t="str">
        <x:v>O&amp;M</x:v>
      </x:c>
      <x:c r="B130" s="35" t="str">
        <x:v>LINHA MORTA</x:v>
      </x:c>
      <x:c r="C130" s="35" t="str">
        <x:v>5022000274</x:v>
      </x:c>
      <x:c r="D130" s="134" t="str">
        <x:v>INST EMENDA COND MULTIPLEXADO LM</x:v>
      </x:c>
      <x:c r="E130" s="35" t="str">
        <x:v>UNIDADE</x:v>
      </x:c>
      <x:c r="F130" s="131" t="n">
        <x:v>355.00988</x:v>
      </x:c>
      <x:c r="G130" s="131" t="n">
        <x:v>0</x:v>
      </x:c>
      <x:c r="H130" s="131" t="n">
        <x:f>G130-F130</x:f>
        <x:v>-355.00988</x:v>
      </x:c>
      <x:c r="I130" s="38" t="n">
        <x:v>466.38</x:v>
      </x:c>
      <x:c r="J130" s="38" t="n">
        <x:f>F130*I130</x:f>
        <x:v>165569.5078344</x:v>
      </x:c>
      <x:c r="K130" s="38" t="n">
        <x:f>G130*I130</x:f>
        <x:v>0</x:v>
      </x:c>
      <x:c r="L130" s="38" t="n">
        <x:v>0</x:v>
      </x:c>
      <x:c r="M130" s="41" t="str">
        <x:f>IF(K130=0,"",L130/K130)</x:f>
      </x:c>
      <x:c r="N130" s="35" t="str">
        <x:v>SEM HISTÓRICO EM 2025</x:v>
      </x:c>
      <x:c r="O130" s="35" t="str">
        <x:v>ANEXO IX ATUAL</x:v>
      </x:c>
      <x:c r="P130" s="134" t="str"/>
      <x:c r="Q130" s="112" t="n">
        <x:v>0</x:v>
      </x:c>
    </x:row>
    <x:row r="131">
      <x:c r="A131" s="35" t="str">
        <x:v>O&amp;M</x:v>
      </x:c>
      <x:c r="B131" s="35" t="str">
        <x:v>LINHA VIVA</x:v>
      </x:c>
      <x:c r="C131" s="35" t="str">
        <x:v>5031200313</x:v>
      </x:c>
      <x:c r="D131" s="134" t="str">
        <x:v>RET ESTR PRI 2/3F SUS/PAS DP CRUZ DP LV</x:v>
      </x:c>
      <x:c r="E131" s="35" t="str">
        <x:v>UNIDADE</x:v>
      </x:c>
      <x:c r="F131" s="131" t="n">
        <x:v>416.132135</x:v>
      </x:c>
      <x:c r="G131" s="131" t="n">
        <x:v>199</x:v>
      </x:c>
      <x:c r="H131" s="131" t="n">
        <x:f>G131-F131</x:f>
        <x:v>-217.132135</x:v>
      </x:c>
      <x:c r="I131" s="38" t="n">
        <x:v>751.22</x:v>
      </x:c>
      <x:c r="J131" s="38" t="n">
        <x:f>F131*I131</x:f>
        <x:v>312606.78245470003</x:v>
      </x:c>
      <x:c r="K131" s="38" t="n">
        <x:f>G131*I131</x:f>
        <x:v>149492.78</x:v>
      </x:c>
      <x:c r="L131" s="38" t="n">
        <x:v>115411.99</x:v>
      </x:c>
      <x:c r="M131" s="41" t="n">
        <x:f>IF(K131=0,"",L131/K131)</x:f>
        <x:v>0.7720238395459634</x:v>
      </x:c>
      <x:c r="N131" s="35" t="str">
        <x:v>VOLUME EQTL MAIOR</x:v>
      </x:c>
      <x:c r="O131" s="35" t="str">
        <x:v>ANEXO IX ATUAL</x:v>
      </x:c>
      <x:c r="P131" s="134" t="str">
        <x:v>5400099370 · 5400099412</x:v>
      </x:c>
      <x:c r="Q131" s="112" t="n">
        <x:v>164</x:v>
      </x:c>
    </x:row>
    <x:row r="132">
      <x:c r="A132" s="35" t="str">
        <x:v>O&amp;M</x:v>
      </x:c>
      <x:c r="B132" s="35" t="str">
        <x:v>LINHA MORTA</x:v>
      </x:c>
      <x:c r="C132" s="35" t="str">
        <x:v>5022000282</x:v>
      </x:c>
      <x:c r="D132" s="134" t="str">
        <x:v>TENSIONAR COND MESAGEIRO RDC LM</x:v>
      </x:c>
      <x:c r="E132" s="35" t="str">
        <x:v>UNIDADE</x:v>
      </x:c>
      <x:c r="F132" s="131" t="n">
        <x:v>498.61562</x:v>
      </x:c>
      <x:c r="G132" s="131" t="n">
        <x:v>3.358</x:v>
      </x:c>
      <x:c r="H132" s="131" t="n">
        <x:f>G132-F132</x:f>
        <x:v>-495.25762</x:v>
      </x:c>
      <x:c r="I132" s="38" t="n">
        <x:v>307.85</x:v>
      </x:c>
      <x:c r="J132" s="38" t="n">
        <x:f>F132*I132</x:f>
        <x:v>153498.818617</x:v>
      </x:c>
      <x:c r="K132" s="38" t="n">
        <x:f>G132*I132</x:f>
        <x:v>1033.7603000000001</x:v>
      </x:c>
      <x:c r="L132" s="38" t="n">
        <x:v>11949.68</x:v>
      </x:c>
      <x:c r="M132" s="41" t="n">
        <x:f>IF(K132=0,"",L132/K132)</x:f>
        <x:v>11.559430169643774</x:v>
      </x:c>
      <x:c r="N132" s="35" t="str">
        <x:v>VOLUME EQTL MAIOR</x:v>
      </x:c>
      <x:c r="O132" s="35" t="str">
        <x:v>ANEXO IX ATUAL</x:v>
      </x:c>
      <x:c r="P132" s="134" t="str">
        <x:v>5400099500</x:v>
      </x:c>
      <x:c r="Q132" s="112" t="n">
        <x:v>10</x:v>
      </x:c>
    </x:row>
    <x:row r="133">
      <x:c r="A133" s="35" t="str">
        <x:v>O&amp;M</x:v>
      </x:c>
      <x:c r="B133" s="35" t="str">
        <x:v>LINHA MORTA</x:v>
      </x:c>
      <x:c r="C133" s="35" t="str">
        <x:v>5020000107</x:v>
      </x:c>
      <x:c r="D133" s="134" t="str">
        <x:v>RESTAURAR PASSEIO SIMPLES CIMENTADO LM</x:v>
      </x:c>
      <x:c r="E133" s="35" t="str">
        <x:v>UNIDADE</x:v>
      </x:c>
      <x:c r="F133" s="131" t="n">
        <x:v>624.419053</x:v>
      </x:c>
      <x:c r="G133" s="131" t="n">
        <x:v>363</x:v>
      </x:c>
      <x:c r="H133" s="131" t="n">
        <x:f>G133-F133</x:f>
        <x:v>-261.41905299999996</x:v>
      </x:c>
      <x:c r="I133" s="38" t="n">
        <x:v>558.13</x:v>
      </x:c>
      <x:c r="J133" s="38" t="n">
        <x:f>F133*I133</x:f>
        <x:v>348507.00605088996</x:v>
      </x:c>
      <x:c r="K133" s="38" t="n">
        <x:f>G133*I133</x:f>
        <x:v>202601.19</x:v>
      </x:c>
      <x:c r="L133" s="38" t="n">
        <x:v>258655.65</x:v>
      </x:c>
      <x:c r="M133" s="41" t="n">
        <x:f>IF(K133=0,"",L133/K133)</x:f>
        <x:v>1.2766738931790085</x:v>
      </x:c>
      <x:c r="N133" s="35" t="str">
        <x:v>VOLUME EQTL MAIOR</x:v>
      </x:c>
      <x:c r="O133" s="35" t="str">
        <x:v>ANEXO IX ATUAL</x:v>
      </x:c>
      <x:c r="P133" s="134" t="str">
        <x:v>5400099108</x:v>
      </x:c>
      <x:c r="Q133" s="112" t="n">
        <x:v>146</x:v>
      </x:c>
    </x:row>
    <x:row r="134">
      <x:c r="A134" s="35" t="str">
        <x:v>O&amp;M</x:v>
      </x:c>
      <x:c r="B134" s="35" t="str">
        <x:v>LINHA MORTA</x:v>
      </x:c>
      <x:c r="C134" s="35" t="str">
        <x:v>5025300106</x:v>
      </x:c>
      <x:c r="D134" s="134" t="str">
        <x:v>RET CONEXAO ILUMINACAO PUBLICA LM</x:v>
      </x:c>
      <x:c r="E134" s="35" t="str">
        <x:v>UNIDADE</x:v>
      </x:c>
      <x:c r="F134" s="131" t="n">
        <x:v>1334.666667</x:v>
      </x:c>
      <x:c r="G134" s="131" t="n">
        <x:v>592</x:v>
      </x:c>
      <x:c r="H134" s="131" t="n">
        <x:f>G134-F134</x:f>
        <x:v>-742.666667</x:v>
      </x:c>
      <x:c r="I134" s="38" t="n">
        <x:v>190.86</x:v>
      </x:c>
      <x:c r="J134" s="38" t="n">
        <x:f>F134*I134</x:f>
        <x:v>254734.48006362002</x:v>
      </x:c>
      <x:c r="K134" s="38" t="n">
        <x:f>G134*I134</x:f>
        <x:v>112989.12000000001</x:v>
      </x:c>
      <x:c r="L134" s="38" t="n">
        <x:v>15645.6</x:v>
      </x:c>
      <x:c r="M134" s="41" t="n">
        <x:f>IF(K134=0,"",L134/K134)</x:f>
        <x:v>0.13846996949794813</x:v>
      </x:c>
      <x:c r="N134" s="35" t="str">
        <x:v>VOLUME EQTL MAIOR</x:v>
      </x:c>
      <x:c r="O134" s="35" t="str">
        <x:v>ANEXO IX ATUAL</x:v>
      </x:c>
      <x:c r="P134" s="134" t="str">
        <x:v>5400099124</x:v>
      </x:c>
      <x:c r="Q134" s="112" t="n">
        <x:v>180</x:v>
      </x:c>
    </x:row>
    <x:row r="135">
      <x:c r="A135" s="35" t="str">
        <x:v>O&amp;M</x:v>
      </x:c>
      <x:c r="B135" s="35" t="str">
        <x:v>PODA</x:v>
      </x:c>
      <x:c r="C135" s="35" t="str">
        <x:v>5035000071</x:v>
      </x:c>
      <x:c r="D135" s="134" t="str">
        <x:v>PODA ARV BAMBU CORTE REBAIX BAM PO LV</x:v>
      </x:c>
      <x:c r="E135" s="35" t="str">
        <x:v>METRO</x:v>
      </x:c>
      <x:c r="F135" s="131" t="n">
        <x:v>1270.562431</x:v>
      </x:c>
      <x:c r="G135" s="131" t="n">
        <x:v>0</x:v>
      </x:c>
      <x:c r="H135" s="131" t="n">
        <x:f>G135-F135</x:f>
        <x:v>-1270.562431</x:v>
      </x:c>
      <x:c r="I135" s="38" t="n">
        <x:v>102.61</x:v>
      </x:c>
      <x:c r="J135" s="38" t="n">
        <x:f>F135*I135</x:f>
        <x:v>130372.41104491001</x:v>
      </x:c>
      <x:c r="K135" s="38" t="n">
        <x:f>G135*I135</x:f>
        <x:v>0</x:v>
      </x:c>
      <x:c r="L135" s="38" t="n">
        <x:v>0</x:v>
      </x:c>
      <x:c r="M135" s="41" t="str">
        <x:f>IF(K135=0,"",L135/K135)</x:f>
      </x:c>
      <x:c r="N135" s="35" t="str">
        <x:v>SEM HISTÓRICO EM 2025</x:v>
      </x:c>
      <x:c r="O135" s="35" t="str">
        <x:v>ANEXO IX ATUAL</x:v>
      </x:c>
      <x:c r="P135" s="134" t="str"/>
      <x:c r="Q135" s="112" t="n">
        <x:v>0</x:v>
      </x:c>
    </x:row>
    <x:row r="136">
      <x:c r="A136" s="35" t="str">
        <x:v>O&amp;M</x:v>
      </x:c>
      <x:c r="B136" s="35" t="str">
        <x:v>LINHA VIVA</x:v>
      </x:c>
      <x:c r="C136" s="35" t="str">
        <x:v>5033000321</x:v>
      </x:c>
      <x:c r="D136" s="134" t="str">
        <x:v>INST RELIGADOR DIST 1F BASE C LV</x:v>
      </x:c>
      <x:c r="E136" s="35" t="str">
        <x:v>UNIDADE</x:v>
      </x:c>
      <x:c r="F136" s="131" t="n">
        <x:v>180</x:v>
      </x:c>
      <x:c r="G136" s="131" t="n">
        <x:v>0</x:v>
      </x:c>
      <x:c r="H136" s="131" t="n">
        <x:f>G136-F136</x:f>
        <x:v>-180</x:v>
      </x:c>
      <x:c r="I136" s="38" t="n">
        <x:v>691.44</x:v>
      </x:c>
      <x:c r="J136" s="38" t="n">
        <x:f>F136*I136</x:f>
        <x:v>124459.20000000001</x:v>
      </x:c>
      <x:c r="K136" s="38" t="n">
        <x:f>G136*I136</x:f>
        <x:v>0</x:v>
      </x:c>
      <x:c r="L136" s="38" t="n">
        <x:v>0</x:v>
      </x:c>
      <x:c r="M136" s="41" t="str">
        <x:f>IF(K136=0,"",L136/K136)</x:f>
      </x:c>
      <x:c r="N136" s="35" t="str">
        <x:v>SEM HISTÓRICO EM 2025</x:v>
      </x:c>
      <x:c r="O136" s="35" t="str">
        <x:v>ANEXO IX ATUAL</x:v>
      </x:c>
      <x:c r="P136" s="134" t="str"/>
      <x:c r="Q136" s="112" t="n">
        <x:v>0</x:v>
      </x:c>
    </x:row>
    <x:row r="137">
      <x:c r="A137" s="35" t="str">
        <x:v>O&amp;M</x:v>
      </x:c>
      <x:c r="B137" s="35" t="str">
        <x:v>LINHA MORTA</x:v>
      </x:c>
      <x:c r="C137" s="35" t="str">
        <x:v>5025300104</x:v>
      </x:c>
      <x:c r="D137" s="134" t="str">
        <x:v>RET ILUMINACAO PUBLICA LM</x:v>
      </x:c>
      <x:c r="E137" s="35" t="str">
        <x:v>CONJUNTO</x:v>
      </x:c>
      <x:c r="F137" s="131" t="n">
        <x:v>2307.413333</x:v>
      </x:c>
      <x:c r="G137" s="131" t="n">
        <x:v>2833</x:v>
      </x:c>
      <x:c r="H137" s="131" t="n">
        <x:f>G137-F137</x:f>
        <x:v>525.586667</x:v>
      </x:c>
      <x:c r="I137" s="38" t="n">
        <x:v>234.64</x:v>
      </x:c>
      <x:c r="J137" s="38" t="n">
        <x:f>F137*I137</x:f>
        <x:v>541411.4644551199</x:v>
      </x:c>
      <x:c r="K137" s="38" t="n">
        <x:f>G137*I137</x:f>
        <x:v>664735.12</x:v>
      </x:c>
      <x:c r="L137" s="38" t="n">
        <x:v>495181.13</x:v>
      </x:c>
      <x:c r="M137" s="41" t="n">
        <x:f>IF(K137=0,"",L137/K137)</x:f>
        <x:v>0.7449299955747787</x:v>
      </x:c>
      <x:c r="N137" s="35" t="str">
        <x:v>VOLUME SETUP MAIOR</x:v>
      </x:c>
      <x:c r="O137" s="35" t="str">
        <x:v>ANEXO IX ATUAL</x:v>
      </x:c>
      <x:c r="P137" s="134" t="str">
        <x:v>5400099127 · 5400099593</x:v>
      </x:c>
      <x:c r="Q137" s="112" t="n">
        <x:v>1413</x:v>
      </x:c>
    </x:row>
    <x:row r="138">
      <x:c r="A138" s="35" t="str">
        <x:v>O&amp;M</x:v>
      </x:c>
      <x:c r="B138" s="35" t="str">
        <x:v>PODA</x:v>
      </x:c>
      <x:c r="C138" s="35" t="str">
        <x:v>5035000066</x:v>
      </x:c>
      <x:c r="D138" s="134" t="str">
        <x:v>PODA PALMEIRA&lt;6M REDE BT LATER 1PL PO LV</x:v>
      </x:c>
      <x:c r="E138" s="35" t="str">
        <x:v>UNIDADE</x:v>
      </x:c>
      <x:c r="F138" s="131" t="n">
        <x:v>1470.465821</x:v>
      </x:c>
      <x:c r="G138" s="131" t="n">
        <x:v>0</x:v>
      </x:c>
      <x:c r="H138" s="131" t="n">
        <x:f>G138-F138</x:f>
        <x:v>-1470.465821</x:v>
      </x:c>
      <x:c r="I138" s="38" t="n">
        <x:v>83.06</x:v>
      </x:c>
      <x:c r="J138" s="38" t="n">
        <x:f>F138*I138</x:f>
        <x:v>122136.89109226</x:v>
      </x:c>
      <x:c r="K138" s="38" t="n">
        <x:f>G138*I138</x:f>
        <x:v>0</x:v>
      </x:c>
      <x:c r="L138" s="38" t="n">
        <x:v>0</x:v>
      </x:c>
      <x:c r="M138" s="41" t="str">
        <x:f>IF(K138=0,"",L138/K138)</x:f>
      </x:c>
      <x:c r="N138" s="35" t="str">
        <x:v>SEM HISTÓRICO EM 2025</x:v>
      </x:c>
      <x:c r="O138" s="35" t="str">
        <x:v>ANEXO IX ATUAL</x:v>
      </x:c>
      <x:c r="P138" s="134" t="str"/>
      <x:c r="Q138" s="112" t="n">
        <x:v>0</x:v>
      </x:c>
    </x:row>
    <x:row r="139">
      <x:c r="A139" s="35" t="str">
        <x:v>O&amp;M</x:v>
      </x:c>
      <x:c r="B139" s="35" t="str">
        <x:v>LINHA VIVA</x:v>
      </x:c>
      <x:c r="C139" s="35" t="str">
        <x:v>5031200363</x:v>
      </x:c>
      <x:c r="D139" s="134" t="str">
        <x:v>INST ESTR CP RELIG DIST 1F BASE C 1F LV</x:v>
      </x:c>
      <x:c r="E139" s="35" t="str">
        <x:v>CONJUNTO</x:v>
      </x:c>
      <x:c r="F139" s="131" t="n">
        <x:v>23.4</x:v>
      </x:c>
      <x:c r="G139" s="131" t="n">
        <x:v>110</x:v>
      </x:c>
      <x:c r="H139" s="131" t="n">
        <x:f>G139-F139</x:f>
        <x:v>86.6</x:v>
      </x:c>
      <x:c r="I139" s="38" t="n">
        <x:v>1399.34</x:v>
      </x:c>
      <x:c r="J139" s="38" t="n">
        <x:f>F139*I139</x:f>
        <x:v>32744.555999999997</x:v>
      </x:c>
      <x:c r="K139" s="38" t="n">
        <x:f>G139*I139</x:f>
        <x:v>153927.4</x:v>
      </x:c>
      <x:c r="L139" s="38" t="n">
        <x:v>91215.3</x:v>
      </x:c>
      <x:c r="M139" s="41" t="n">
        <x:f>IF(K139=0,"",L139/K139)</x:f>
        <x:v>0.5925865050666743</x:v>
      </x:c>
      <x:c r="N139" s="35" t="str">
        <x:v>VOLUME SETUP MAIOR</x:v>
      </x:c>
      <x:c r="O139" s="35" t="str">
        <x:v>ANEXO IX ATUAL</x:v>
      </x:c>
      <x:c r="P139" s="134" t="str">
        <x:v>5033000321</x:v>
      </x:c>
      <x:c r="Q139" s="112" t="n">
        <x:v>46</x:v>
      </x:c>
    </x:row>
    <x:row r="140">
      <x:c r="A140" s="35" t="str">
        <x:v>O&amp;M</x:v>
      </x:c>
      <x:c r="B140" s="35" t="str">
        <x:v>LINHA VIVA</x:v>
      </x:c>
      <x:c r="C140" s="35" t="str">
        <x:v>5031200318</x:v>
      </x:c>
      <x:c r="D140" s="134" t="str">
        <x:v>INST ESTR PRI 1F SUSP/PAS SP S/CRUZ LV</x:v>
      </x:c>
      <x:c r="E140" s="35" t="str">
        <x:v>UNIDADE</x:v>
      </x:c>
      <x:c r="F140" s="131" t="n">
        <x:v>641.64</x:v>
      </x:c>
      <x:c r="G140" s="131" t="n">
        <x:v>0</x:v>
      </x:c>
      <x:c r="H140" s="131" t="n">
        <x:f>G140-F140</x:f>
        <x:v>-641.64</x:v>
      </x:c>
      <x:c r="I140" s="38" t="n">
        <x:v>186.55</x:v>
      </x:c>
      <x:c r="J140" s="38" t="n">
        <x:f>F140*I140</x:f>
        <x:v>119697.94200000001</x:v>
      </x:c>
      <x:c r="K140" s="38" t="n">
        <x:f>G140*I140</x:f>
        <x:v>0</x:v>
      </x:c>
      <x:c r="L140" s="38" t="n">
        <x:v>0</x:v>
      </x:c>
      <x:c r="M140" s="41" t="str">
        <x:f>IF(K140=0,"",L140/K140)</x:f>
      </x:c>
      <x:c r="N140" s="35" t="str">
        <x:v>SEM HISTÓRICO EM 2025</x:v>
      </x:c>
      <x:c r="O140" s="35" t="str">
        <x:v>ANEXO IX ATUAL</x:v>
      </x:c>
      <x:c r="P140" s="134" t="str"/>
      <x:c r="Q140" s="112" t="n">
        <x:v>0</x:v>
      </x:c>
    </x:row>
    <x:row r="141">
      <x:c r="A141" s="35" t="str">
        <x:v>O&amp;M</x:v>
      </x:c>
      <x:c r="B141" s="35" t="str">
        <x:v>LINHA MORTA</x:v>
      </x:c>
      <x:c r="C141" s="35" t="str">
        <x:v>5025300126</x:v>
      </x:c>
      <x:c r="D141" s="134" t="str">
        <x:v>INST ESTR CP BCO REGUL 3F PLAT C/ATER LM</x:v>
      </x:c>
      <x:c r="E141" s="35" t="str">
        <x:v>CONJUNTO</x:v>
      </x:c>
      <x:c r="F141" s="131" t="n">
        <x:v>20</x:v>
      </x:c>
      <x:c r="G141" s="131" t="n">
        <x:v>4</x:v>
      </x:c>
      <x:c r="H141" s="131" t="n">
        <x:f>G141-F141</x:f>
        <x:v>-16</x:v>
      </x:c>
      <x:c r="I141" s="38" t="n">
        <x:v>7475.89</x:v>
      </x:c>
      <x:c r="J141" s="38" t="n">
        <x:f>F141*I141</x:f>
        <x:v>149517.80000000002</x:v>
      </x:c>
      <x:c r="K141" s="38" t="n">
        <x:f>G141*I141</x:f>
        <x:v>29903.56</x:v>
      </x:c>
      <x:c r="L141" s="38" t="n">
        <x:v>45573.91</x:v>
      </x:c>
      <x:c r="M141" s="41" t="n">
        <x:f>IF(K141=0,"",L141/K141)</x:f>
        <x:v>1.524029580424538</x:v>
      </x:c>
      <x:c r="N141" s="35" t="str">
        <x:v>VOLUME EQTL MAIOR</x:v>
      </x:c>
      <x:c r="O141" s="35" t="str">
        <x:v>ANEXO IX ATUAL</x:v>
      </x:c>
      <x:c r="P141" s="134" t="str">
        <x:v>5400099209 · 5400099208</x:v>
      </x:c>
      <x:c r="Q141" s="112" t="n">
        <x:v>4</x:v>
      </x:c>
    </x:row>
    <x:row r="142">
      <x:c r="A142" s="35" t="str">
        <x:v>O&amp;M</x:v>
      </x:c>
      <x:c r="B142" s="35" t="str">
        <x:v>LINHA MORTA</x:v>
      </x:c>
      <x:c r="C142" s="35" t="str">
        <x:v>5021000144</x:v>
      </x:c>
      <x:c r="D142" s="134" t="str">
        <x:v>RET ESTR PRI 1F ANC/AMA SP S/CRUZ LM</x:v>
      </x:c>
      <x:c r="E142" s="35" t="str">
        <x:v>CONJUNTO</x:v>
      </x:c>
      <x:c r="F142" s="131" t="n">
        <x:v>412</x:v>
      </x:c>
      <x:c r="G142" s="131" t="n">
        <x:v>6</x:v>
      </x:c>
      <x:c r="H142" s="131" t="n">
        <x:f>G142-F142</x:f>
        <x:v>-406</x:v>
      </x:c>
      <x:c r="I142" s="38" t="n">
        <x:v>289.19</x:v>
      </x:c>
      <x:c r="J142" s="38" t="n">
        <x:f>F142*I142</x:f>
        <x:v>119146.28</x:v>
      </x:c>
      <x:c r="K142" s="38" t="n">
        <x:f>G142*I142</x:f>
        <x:v>1735.1399999999999</x:v>
      </x:c>
      <x:c r="L142" s="38" t="n">
        <x:v>694.79</x:v>
      </x:c>
      <x:c r="M142" s="41" t="n">
        <x:f>IF(K142=0,"",L142/K142)</x:f>
        <x:v>0.4004230206208145</x:v>
      </x:c>
      <x:c r="N142" s="35" t="str">
        <x:v>VOLUME EQTL MAIOR</x:v>
      </x:c>
      <x:c r="O142" s="35" t="str">
        <x:v>ANEXO IX ATUAL</x:v>
      </x:c>
      <x:c r="P142" s="134" t="str">
        <x:v>5400099742</x:v>
      </x:c>
      <x:c r="Q142" s="112" t="n">
        <x:v>4</x:v>
      </x:c>
    </x:row>
    <x:row r="143">
      <x:c r="A143" s="35" t="str">
        <x:v>O&amp;M</x:v>
      </x:c>
      <x:c r="B143" s="35" t="str">
        <x:v>LINHA VIVA</x:v>
      </x:c>
      <x:c r="C143" s="35" t="str">
        <x:v>5032000214</x:v>
      </x:c>
      <x:c r="D143" s="134" t="str">
        <x:v>INST AMARRACAO COND NU/MULTIP/PROTEG LV</x:v>
      </x:c>
      <x:c r="E143" s="35" t="str">
        <x:v>UNIDADE</x:v>
      </x:c>
      <x:c r="F143" s="131" t="n">
        <x:v>834</x:v>
      </x:c>
      <x:c r="G143" s="131" t="n">
        <x:v>484</x:v>
      </x:c>
      <x:c r="H143" s="131" t="n">
        <x:f>G143-F143</x:f>
        <x:v>-350</x:v>
      </x:c>
      <x:c r="I143" s="38" t="n">
        <x:v>317.43</x:v>
      </x:c>
      <x:c r="J143" s="38" t="n">
        <x:f>F143*I143</x:f>
        <x:v>264736.62</x:v>
      </x:c>
      <x:c r="K143" s="38" t="n">
        <x:f>G143*I143</x:f>
        <x:v>153636.12</x:v>
      </x:c>
      <x:c r="L143" s="38" t="n">
        <x:v>77032.15</x:v>
      </x:c>
      <x:c r="M143" s="41" t="n">
        <x:f>IF(K143=0,"",L143/K143)</x:f>
        <x:v>0.5013934874168913</x:v>
      </x:c>
      <x:c r="N143" s="35" t="str">
        <x:v>VOLUME EQTL MAIOR</x:v>
      </x:c>
      <x:c r="O143" s="35" t="str">
        <x:v>ANEXO IX ATUAL</x:v>
      </x:c>
      <x:c r="P143" s="134" t="str">
        <x:v>5400099012</x:v>
      </x:c>
      <x:c r="Q143" s="112" t="n">
        <x:v>59</x:v>
      </x:c>
    </x:row>
    <x:row r="144">
      <x:c r="A144" s="35" t="str">
        <x:v>O&amp;M</x:v>
      </x:c>
      <x:c r="B144" s="35" t="str">
        <x:v>PODA</x:v>
      </x:c>
      <x:c r="C144" s="35" t="str">
        <x:v>5035000063</x:v>
      </x:c>
      <x:c r="D144" s="134" t="str">
        <x:v>PODA ARV PEQ PT &lt;=6M REBAIX 2PR PO LV</x:v>
      </x:c>
      <x:c r="E144" s="35" t="str">
        <x:v>UNIDADE</x:v>
      </x:c>
      <x:c r="F144" s="131" t="n">
        <x:v>654.977579</x:v>
      </x:c>
      <x:c r="G144" s="131" t="n">
        <x:v>0</x:v>
      </x:c>
      <x:c r="H144" s="131" t="n">
        <x:f>G144-F144</x:f>
        <x:v>-654.977579</x:v>
      </x:c>
      <x:c r="I144" s="38" t="n">
        <x:v>161.24</x:v>
      </x:c>
      <x:c r="J144" s="38" t="n">
        <x:f>F144*I144</x:f>
        <x:v>105608.58483796</x:v>
      </x:c>
      <x:c r="K144" s="38" t="n">
        <x:f>G144*I144</x:f>
        <x:v>0</x:v>
      </x:c>
      <x:c r="L144" s="38" t="n">
        <x:v>0</x:v>
      </x:c>
      <x:c r="M144" s="41" t="str">
        <x:f>IF(K144=0,"",L144/K144)</x:f>
      </x:c>
      <x:c r="N144" s="35" t="str">
        <x:v>SEM HISTÓRICO EM 2025</x:v>
      </x:c>
      <x:c r="O144" s="35" t="str">
        <x:v>ANEXO IX ATUAL</x:v>
      </x:c>
      <x:c r="P144" s="134" t="str"/>
      <x:c r="Q144" s="112" t="n">
        <x:v>0</x:v>
      </x:c>
    </x:row>
    <x:row r="145">
      <x:c r="A145" s="35" t="str">
        <x:v>O&amp;M</x:v>
      </x:c>
      <x:c r="B145" s="35" t="str">
        <x:v>LINHA MORTA</x:v>
      </x:c>
      <x:c r="C145" s="35" t="str">
        <x:v>5020200034</x:v>
      </x:c>
      <x:c r="D145" s="134" t="str">
        <x:v>INST ESTAI ANCORA LM</x:v>
      </x:c>
      <x:c r="E145" s="35" t="str">
        <x:v>CONJUNTO</x:v>
      </x:c>
      <x:c r="F145" s="131" t="n">
        <x:v>364.415007</x:v>
      </x:c>
      <x:c r="G145" s="131" t="n">
        <x:v>250</x:v>
      </x:c>
      <x:c r="H145" s="131" t="n">
        <x:f>G145-F145</x:f>
        <x:v>-114.415007</x:v>
      </x:c>
      <x:c r="I145" s="38" t="n">
        <x:v>919.09</x:v>
      </x:c>
      <x:c r="J145" s="38" t="n">
        <x:f>F145*I145</x:f>
        <x:v>334930.18878363003</x:v>
      </x:c>
      <x:c r="K145" s="38" t="n">
        <x:f>G145*I145</x:f>
        <x:v>229772.5</x:v>
      </x:c>
      <x:c r="L145" s="38" t="n">
        <x:v>489607.26</x:v>
      </x:c>
      <x:c r="M145" s="41" t="n">
        <x:f>IF(K145=0,"",L145/K145)</x:f>
        <x:v>2.130834891033522</x:v>
      </x:c>
      <x:c r="N145" s="35" t="str">
        <x:v>VOLUME EQTL MAIOR</x:v>
      </x:c>
      <x:c r="O145" s="35" t="str">
        <x:v>ANEXO IX ATUAL</x:v>
      </x:c>
      <x:c r="P145" s="134" t="str">
        <x:v>5400099158 · 5400099157</x:v>
      </x:c>
      <x:c r="Q145" s="112" t="n">
        <x:v>176</x:v>
      </x:c>
    </x:row>
    <x:row r="146">
      <x:c r="A146" s="35" t="str">
        <x:v>O&amp;M</x:v>
      </x:c>
      <x:c r="B146" s="35" t="str">
        <x:v>LINHA MORTA</x:v>
      </x:c>
      <x:c r="C146" s="35" t="str">
        <x:v>5021000142</x:v>
      </x:c>
      <x:c r="D146" s="134" t="str">
        <x:v>RET ESTR PRI 1F SUSP/PAS DP S/CRUZ LM</x:v>
      </x:c>
      <x:c r="E146" s="35" t="str">
        <x:v>CONJUNTO</x:v>
      </x:c>
      <x:c r="F146" s="131" t="n">
        <x:v>412</x:v>
      </x:c>
      <x:c r="G146" s="131" t="n">
        <x:v>0</x:v>
      </x:c>
      <x:c r="H146" s="131" t="n">
        <x:f>G146-F146</x:f>
        <x:v>-412</x:v>
      </x:c>
      <x:c r="I146" s="38" t="n">
        <x:v>249.75</x:v>
      </x:c>
      <x:c r="J146" s="38" t="n">
        <x:f>F146*I146</x:f>
        <x:v>102897</x:v>
      </x:c>
      <x:c r="K146" s="38" t="n">
        <x:f>G146*I146</x:f>
        <x:v>0</x:v>
      </x:c>
      <x:c r="L146" s="38" t="n">
        <x:v>0</x:v>
      </x:c>
      <x:c r="M146" s="41" t="str">
        <x:f>IF(K146=0,"",L146/K146)</x:f>
      </x:c>
      <x:c r="N146" s="35" t="str">
        <x:v>SEM HISTÓRICO EM 2025</x:v>
      </x:c>
      <x:c r="O146" s="35" t="str">
        <x:v>ANEXO IX ATUAL</x:v>
      </x:c>
      <x:c r="P146" s="134" t="str"/>
      <x:c r="Q146" s="112" t="n">
        <x:v>0</x:v>
      </x:c>
    </x:row>
    <x:row r="147">
      <x:c r="A147" s="35" t="str">
        <x:v>STC</x:v>
      </x:c>
      <x:c r="B147" s="35" t="str">
        <x:v>CORTE</x:v>
      </x:c>
      <x:c r="C147" s="35" t="str">
        <x:v>5081000021</x:v>
      </x:c>
      <x:c r="D147" s="134" t="str">
        <x:v>ACAO PRODUTIVA RELIGACAO DISJ STC</x:v>
      </x:c>
      <x:c r="E147" s="35" t="str">
        <x:v>UNIDADE</x:v>
      </x:c>
      <x:c r="F147" s="131" t="n">
        <x:v>0</x:v>
      </x:c>
      <x:c r="G147" s="131" t="n">
        <x:v>3216</x:v>
      </x:c>
      <x:c r="H147" s="131" t="n">
        <x:f>G147-F147</x:f>
        <x:v>3216</x:v>
      </x:c>
      <x:c r="I147" s="38" t="n">
        <x:v>31.41</x:v>
      </x:c>
      <x:c r="J147" s="38" t="n">
        <x:f>F147*I147</x:f>
        <x:v>0</x:v>
      </x:c>
      <x:c r="K147" s="38" t="n">
        <x:f>G147*I147</x:f>
        <x:v>101014.56</x:v>
      </x:c>
      <x:c r="L147" s="38" t="n">
        <x:v>68340</x:v>
      </x:c>
      <x:c r="M147" s="41" t="n">
        <x:f>IF(K147=0,"",L147/K147)</x:f>
        <x:v>0.6765361349888571</x:v>
      </x:c>
      <x:c r="N147" s="35" t="str">
        <x:v>NÃO PREVISTO PELA EQTL</x:v>
      </x:c>
      <x:c r="O147" s="35" t="str">
        <x:v>ANEXO IX ATUAL</x:v>
      </x:c>
      <x:c r="P147" s="134" t="str">
        <x:v>5017000003</x:v>
      </x:c>
      <x:c r="Q147" s="112" t="n">
        <x:v>155</x:v>
      </x:c>
    </x:row>
    <x:row r="148">
      <x:c r="A148" s="35" t="str">
        <x:v>O&amp;M</x:v>
      </x:c>
      <x:c r="B148" s="35" t="str">
        <x:v>LINHA MORTA</x:v>
      </x:c>
      <x:c r="C148" s="35" t="str">
        <x:v>5025300103</x:v>
      </x:c>
      <x:c r="D148" s="134" t="str">
        <x:v>INST ILUMINACAO PUBLICA LM</x:v>
      </x:c>
      <x:c r="E148" s="35" t="str">
        <x:v>CONJUNTO</x:v>
      </x:c>
      <x:c r="F148" s="131" t="n">
        <x:v>2500</x:v>
      </x:c>
      <x:c r="G148" s="131" t="n">
        <x:v>2700</x:v>
      </x:c>
      <x:c r="H148" s="131" t="n">
        <x:f>G148-F148</x:f>
        <x:v>200</x:v>
      </x:c>
      <x:c r="I148" s="38" t="n">
        <x:v>494.9</x:v>
      </x:c>
      <x:c r="J148" s="38" t="n">
        <x:f>F148*I148</x:f>
        <x:v>1237250</x:v>
      </x:c>
      <x:c r="K148" s="38" t="n">
        <x:f>G148*I148</x:f>
        <x:v>1336230</x:v>
      </x:c>
      <x:c r="L148" s="38" t="n">
        <x:v>982824.9</x:v>
      </x:c>
      <x:c r="M148" s="41" t="n">
        <x:f>IF(K148=0,"",L148/K148)</x:f>
        <x:v>0.7355207561572484</x:v>
      </x:c>
      <x:c r="N148" s="35" t="str">
        <x:v>VOLUME SETUP MAIOR</x:v>
      </x:c>
      <x:c r="O148" s="35" t="str">
        <x:v>ANEXO IX ATUAL</x:v>
      </x:c>
      <x:c r="P148" s="134" t="str">
        <x:v>5400099127</x:v>
      </x:c>
      <x:c r="Q148" s="112" t="n">
        <x:v>1303</x:v>
      </x:c>
    </x:row>
    <x:row r="149">
      <x:c r="A149" s="35" t="str">
        <x:v>O&amp;M</x:v>
      </x:c>
      <x:c r="B149" s="35" t="str">
        <x:v>PODA</x:v>
      </x:c>
      <x:c r="C149" s="35" t="str">
        <x:v>5035000064</x:v>
      </x:c>
      <x:c r="D149" s="134" t="str">
        <x:v>PODA ARV &lt;6M REDE BT CENTRAL 2PC PO LV</x:v>
      </x:c>
      <x:c r="E149" s="35" t="str">
        <x:v>UNIDADE</x:v>
      </x:c>
      <x:c r="F149" s="131" t="n">
        <x:v>402.746536</x:v>
      </x:c>
      <x:c r="G149" s="131" t="n">
        <x:v>0</x:v>
      </x:c>
      <x:c r="H149" s="131" t="n">
        <x:f>G149-F149</x:f>
        <x:v>-402.746536</x:v>
      </x:c>
      <x:c r="I149" s="38" t="n">
        <x:v>244.31</x:v>
      </x:c>
      <x:c r="J149" s="38" t="n">
        <x:f>F149*I149</x:f>
        <x:v>98395.00621016</x:v>
      </x:c>
      <x:c r="K149" s="38" t="n">
        <x:f>G149*I149</x:f>
        <x:v>0</x:v>
      </x:c>
      <x:c r="L149" s="38" t="n">
        <x:v>0</x:v>
      </x:c>
      <x:c r="M149" s="41" t="str">
        <x:f>IF(K149=0,"",L149/K149)</x:f>
      </x:c>
      <x:c r="N149" s="35" t="str">
        <x:v>SEM HISTÓRICO EM 2025</x:v>
      </x:c>
      <x:c r="O149" s="35" t="str">
        <x:v>ANEXO IX ATUAL</x:v>
      </x:c>
      <x:c r="P149" s="134" t="str"/>
      <x:c r="Q149" s="112" t="n">
        <x:v>0</x:v>
      </x:c>
    </x:row>
    <x:row r="150">
      <x:c r="A150" s="35" t="str">
        <x:v>O&amp;M</x:v>
      </x:c>
      <x:c r="B150" s="35" t="str">
        <x:v>LINHA MORTA</x:v>
      </x:c>
      <x:c r="C150" s="35" t="str">
        <x:v>5020000106</x:v>
      </x:c>
      <x:c r="D150" s="134" t="str">
        <x:v>APRUMAR POSTE CONC/FIBRA LM</x:v>
      </x:c>
      <x:c r="E150" s="35" t="str">
        <x:v>UNIDADE</x:v>
      </x:c>
      <x:c r="F150" s="131" t="n">
        <x:v>238</x:v>
      </x:c>
      <x:c r="G150" s="131" t="n">
        <x:v>88</x:v>
      </x:c>
      <x:c r="H150" s="131" t="n">
        <x:f>G150-F150</x:f>
        <x:v>-150</x:v>
      </x:c>
      <x:c r="I150" s="38" t="n">
        <x:v>651.72</x:v>
      </x:c>
      <x:c r="J150" s="38" t="n">
        <x:f>F150*I150</x:f>
        <x:v>155109.36000000002</x:v>
      </x:c>
      <x:c r="K150" s="38" t="n">
        <x:f>G150*I150</x:f>
        <x:v>57351.36</x:v>
      </x:c>
      <x:c r="L150" s="38" t="n">
        <x:v>40033.94</x:v>
      </x:c>
      <x:c r="M150" s="41" t="n">
        <x:f>IF(K150=0,"",L150/K150)</x:f>
        <x:v>0.6980469164113982</x:v>
      </x:c>
      <x:c r="N150" s="35" t="str">
        <x:v>VOLUME EQTL MAIOR</x:v>
      </x:c>
      <x:c r="O150" s="35" t="str">
        <x:v>ANEXO IX ATUAL</x:v>
      </x:c>
      <x:c r="P150" s="134" t="str">
        <x:v>5400099016</x:v>
      </x:c>
      <x:c r="Q150" s="112" t="n">
        <x:v>62</x:v>
      </x:c>
    </x:row>
    <x:row r="151">
      <x:c r="A151" s="35" t="str">
        <x:v>O&amp;M</x:v>
      </x:c>
      <x:c r="B151" s="35" t="str">
        <x:v>LINHA MORTA</x:v>
      </x:c>
      <x:c r="C151" s="35" t="str">
        <x:v>5021000160</x:v>
      </x:c>
      <x:c r="D151" s="134" t="str">
        <x:v>INST ESTR PRI RDC ANCORAGEM SIMPLES LM</x:v>
      </x:c>
      <x:c r="E151" s="35" t="str">
        <x:v>CONJUNTO</x:v>
      </x:c>
      <x:c r="F151" s="131" t="n">
        <x:v>256</x:v>
      </x:c>
      <x:c r="G151" s="131" t="n">
        <x:v>125</x:v>
      </x:c>
      <x:c r="H151" s="131" t="n">
        <x:f>G151-F151</x:f>
        <x:v>-131</x:v>
      </x:c>
      <x:c r="I151" s="38" t="n">
        <x:v>740.32</x:v>
      </x:c>
      <x:c r="J151" s="38" t="n">
        <x:f>F151*I151</x:f>
        <x:v>189521.92</x:v>
      </x:c>
      <x:c r="K151" s="38" t="n">
        <x:f>G151*I151</x:f>
        <x:v>92540</x:v>
      </x:c>
      <x:c r="L151" s="38" t="n">
        <x:v>86443.04</x:v>
      </x:c>
      <x:c r="M151" s="41" t="n">
        <x:f>IF(K151=0,"",L151/K151)</x:f>
        <x:v>0.9341154095526258</x:v>
      </x:c>
      <x:c r="N151" s="35" t="str">
        <x:v>VOLUME EQTL MAIOR</x:v>
      </x:c>
      <x:c r="O151" s="35" t="str">
        <x:v>ANEXO IX ATUAL</x:v>
      </x:c>
      <x:c r="P151" s="134" t="str">
        <x:v>5400099071</x:v>
      </x:c>
      <x:c r="Q151" s="112" t="n">
        <x:v>64</x:v>
      </x:c>
    </x:row>
    <x:row r="152">
      <x:c r="A152" s="35" t="str">
        <x:v>O&amp;M</x:v>
      </x:c>
      <x:c r="B152" s="35" t="str">
        <x:v>PODA</x:v>
      </x:c>
      <x:c r="C152" s="35" t="str">
        <x:v>5035000062</x:v>
      </x:c>
      <x:c r="D152" s="134" t="str">
        <x:v>PODA ARV PEQ PT &lt;=6M LATER 2PL PO LV</x:v>
      </x:c>
      <x:c r="E152" s="35" t="str">
        <x:v>UNIDADE</x:v>
      </x:c>
      <x:c r="F152" s="131" t="n">
        <x:v>760.220834</x:v>
      </x:c>
      <x:c r="G152" s="131" t="n">
        <x:v>0</x:v>
      </x:c>
      <x:c r="H152" s="131" t="n">
        <x:f>G152-F152</x:f>
        <x:v>-760.220834</x:v>
      </x:c>
      <x:c r="I152" s="38" t="n">
        <x:v>122.15</x:v>
      </x:c>
      <x:c r="J152" s="38" t="n">
        <x:f>F152*I152</x:f>
        <x:v>92860.9748731</x:v>
      </x:c>
      <x:c r="K152" s="38" t="n">
        <x:f>G152*I152</x:f>
        <x:v>0</x:v>
      </x:c>
      <x:c r="L152" s="38" t="n">
        <x:v>0</x:v>
      </x:c>
      <x:c r="M152" s="41" t="str">
        <x:f>IF(K152=0,"",L152/K152)</x:f>
      </x:c>
      <x:c r="N152" s="35" t="str">
        <x:v>SEM HISTÓRICO EM 2025</x:v>
      </x:c>
      <x:c r="O152" s="35" t="str">
        <x:v>ANEXO IX ATUAL</x:v>
      </x:c>
      <x:c r="P152" s="134" t="str"/>
      <x:c r="Q152" s="112" t="n">
        <x:v>0</x:v>
      </x:c>
    </x:row>
    <x:row r="153">
      <x:c r="A153" s="35" t="str">
        <x:v>O&amp;M</x:v>
      </x:c>
      <x:c r="B153" s="35" t="str">
        <x:v>LINHA MORTA</x:v>
      </x:c>
      <x:c r="C153" s="35" t="str">
        <x:v>5022000286</x:v>
      </x:c>
      <x:c r="D153" s="134" t="str">
        <x:v>INST CONEX OU EMENDA DE CABO RDC LM</x:v>
      </x:c>
      <x:c r="E153" s="35" t="str">
        <x:v>UNIDADE</x:v>
      </x:c>
      <x:c r="F153" s="131" t="n">
        <x:v>346.666667</x:v>
      </x:c>
      <x:c r="G153" s="131" t="n">
        <x:v>542</x:v>
      </x:c>
      <x:c r="H153" s="131" t="n">
        <x:f>G153-F153</x:f>
        <x:v>195.33333299999998</x:v>
      </x:c>
      <x:c r="I153" s="38" t="n">
        <x:v>466.38</x:v>
      </x:c>
      <x:c r="J153" s="38" t="n">
        <x:f>F153*I153</x:f>
        <x:v>161678.40015546</x:v>
      </x:c>
      <x:c r="K153" s="38" t="n">
        <x:f>G153*I153</x:f>
        <x:v>252777.96</x:v>
      </x:c>
      <x:c r="L153" s="38" t="n">
        <x:v>59441.31</x:v>
      </x:c>
      <x:c r="M153" s="41" t="n">
        <x:f>IF(K153=0,"",L153/K153)</x:f>
        <x:v>0.23515226564847663</x:v>
      </x:c>
      <x:c r="N153" s="35" t="str">
        <x:v>VOLUME SETUP MAIOR</x:v>
      </x:c>
      <x:c r="O153" s="35" t="str">
        <x:v>ANEXO IX ATUAL</x:v>
      </x:c>
      <x:c r="P153" s="134" t="str">
        <x:v>5400099137 · 5400099136</x:v>
      </x:c>
      <x:c r="Q153" s="112" t="n">
        <x:v>247</x:v>
      </x:c>
    </x:row>
    <x:row r="154">
      <x:c r="A154" s="35" t="str">
        <x:v>O&amp;M</x:v>
      </x:c>
      <x:c r="B154" s="35" t="str">
        <x:v>LINHA MORTA</x:v>
      </x:c>
      <x:c r="C154" s="35" t="str">
        <x:v>5025300146</x:v>
      </x:c>
      <x:c r="D154" s="134" t="str">
        <x:v>RET ESTR CP TRAFO DT 2F FF LM</x:v>
      </x:c>
      <x:c r="E154" s="35" t="str">
        <x:v>CONJUNTO</x:v>
      </x:c>
      <x:c r="F154" s="131" t="n">
        <x:v>37.333333</x:v>
      </x:c>
      <x:c r="G154" s="131" t="n">
        <x:v>88</x:v>
      </x:c>
      <x:c r="H154" s="131" t="n">
        <x:f>G154-F154</x:f>
        <x:v>50.666667</x:v>
      </x:c>
      <x:c r="I154" s="38" t="n">
        <x:v>1708.84</x:v>
      </x:c>
      <x:c r="J154" s="38" t="n">
        <x:f>F154*I154</x:f>
        <x:v>63796.692763720006</x:v>
      </x:c>
      <x:c r="K154" s="38" t="n">
        <x:f>G154*I154</x:f>
        <x:v>150377.91999999998</x:v>
      </x:c>
      <x:c r="L154" s="38" t="n">
        <x:v>71760.09</x:v>
      </x:c>
      <x:c r="M154" s="41" t="n">
        <x:f>IF(K154=0,"",L154/K154)</x:f>
        <x:v>0.4771983147525914</x:v>
      </x:c>
      <x:c r="N154" s="35" t="str">
        <x:v>VOLUME SETUP MAIOR</x:v>
      </x:c>
      <x:c r="O154" s="35" t="str">
        <x:v>ANEXO IX ATUAL</x:v>
      </x:c>
      <x:c r="P154" s="134" t="str">
        <x:v>5400099589 · 5400099714</x:v>
      </x:c>
      <x:c r="Q154" s="112" t="n">
        <x:v>87</x:v>
      </x:c>
    </x:row>
    <x:row r="155">
      <x:c r="A155" s="35" t="str">
        <x:v>STC</x:v>
      </x:c>
      <x:c r="B155" s="35" t="str">
        <x:v>PLANTÃO</x:v>
      </x:c>
      <x:c r="C155" s="35" t="str">
        <x:v>5013300048</x:v>
      </x:c>
      <x:c r="D155" s="134" t="str">
        <x:v>ATEND EMERG MISCEL CONEXAO</x:v>
      </x:c>
      <x:c r="E155" s="35" t="str">
        <x:v>UNIDADE</x:v>
      </x:c>
      <x:c r="F155" s="131" t="n">
        <x:v>3206.5</x:v>
      </x:c>
      <x:c r="G155" s="131" t="n">
        <x:v>0</x:v>
      </x:c>
      <x:c r="H155" s="131" t="n">
        <x:f>G155-F155</x:f>
        <x:v>-3206.5</x:v>
      </x:c>
      <x:c r="I155" s="38" t="n">
        <x:v>26.36</x:v>
      </x:c>
      <x:c r="J155" s="38" t="n">
        <x:f>F155*I155</x:f>
        <x:v>84523.34</x:v>
      </x:c>
      <x:c r="K155" s="38" t="n">
        <x:f>G155*I155</x:f>
        <x:v>0</x:v>
      </x:c>
      <x:c r="L155" s="38" t="n">
        <x:v>0</x:v>
      </x:c>
      <x:c r="M155" s="41" t="str">
        <x:f>IF(K155=0,"",L155/K155)</x:f>
      </x:c>
      <x:c r="N155" s="35" t="str">
        <x:v>SEM HISTÓRICO EM 2025</x:v>
      </x:c>
      <x:c r="O155" s="35" t="str">
        <x:v>ANEXO IX ATUAL</x:v>
      </x:c>
      <x:c r="P155" s="134" t="str"/>
      <x:c r="Q155" s="112" t="n">
        <x:v>0</x:v>
      </x:c>
    </x:row>
    <x:row r="156">
      <x:c r="A156" s="35" t="str">
        <x:v>O&amp;M</x:v>
      </x:c>
      <x:c r="B156" s="35" t="str">
        <x:v>LINHA VIVA</x:v>
      </x:c>
      <x:c r="C156" s="35" t="str">
        <x:v>5032000209</x:v>
      </x:c>
      <x:c r="D156" s="134" t="str">
        <x:v>RET CONECTOR EM CONDUTOR LV</x:v>
      </x:c>
      <x:c r="E156" s="35" t="str">
        <x:v>UNIDADE</x:v>
      </x:c>
      <x:c r="F156" s="131" t="n">
        <x:v>1674</x:v>
      </x:c>
      <x:c r="G156" s="131" t="n">
        <x:v>1189</x:v>
      </x:c>
      <x:c r="H156" s="131" t="n">
        <x:f>G156-F156</x:f>
        <x:v>-485</x:v>
      </x:c>
      <x:c r="I156" s="38" t="n">
        <x:v>171.56</x:v>
      </x:c>
      <x:c r="J156" s="38" t="n">
        <x:f>F156*I156</x:f>
        <x:v>287191.44</x:v>
      </x:c>
      <x:c r="K156" s="38" t="n">
        <x:f>G156*I156</x:f>
        <x:v>203984.84</x:v>
      </x:c>
      <x:c r="L156" s="38" t="n">
        <x:v>177155.75</x:v>
      </x:c>
      <x:c r="M156" s="41" t="n">
        <x:f>IF(K156=0,"",L156/K156)</x:f>
        <x:v>0.8684750788342899</x:v>
      </x:c>
      <x:c r="N156" s="35" t="str">
        <x:v>VOLUME EQTL MAIOR</x:v>
      </x:c>
      <x:c r="O156" s="35" t="str">
        <x:v>ANEXO IX ATUAL</x:v>
      </x:c>
      <x:c r="P156" s="134" t="str">
        <x:v>5400099682 · 5400099556 · 5400099557</x:v>
      </x:c>
      <x:c r="Q156" s="112" t="n">
        <x:v>206</x:v>
      </x:c>
    </x:row>
    <x:row r="157">
      <x:c r="A157" s="35" t="str">
        <x:v>O&amp;M</x:v>
      </x:c>
      <x:c r="B157" s="35" t="str">
        <x:v>LINHA MORTA</x:v>
      </x:c>
      <x:c r="C157" s="35" t="str">
        <x:v>5025300120</x:v>
      </x:c>
      <x:c r="D157" s="134" t="str">
        <x:v>INST RELIGADOR/SECCIONADOR 3F LM</x:v>
      </x:c>
      <x:c r="E157" s="35" t="str">
        <x:v>UNIDADE</x:v>
      </x:c>
      <x:c r="F157" s="131" t="n">
        <x:v>50</x:v>
      </x:c>
      <x:c r="G157" s="131" t="n">
        <x:v>1</x:v>
      </x:c>
      <x:c r="H157" s="131" t="n">
        <x:f>G157-F157</x:f>
        <x:v>-49</x:v>
      </x:c>
      <x:c r="I157" s="38" t="n">
        <x:v>1660.33</x:v>
      </x:c>
      <x:c r="J157" s="38" t="n">
        <x:f>F157*I157</x:f>
        <x:v>83016.5</x:v>
      </x:c>
      <x:c r="K157" s="38" t="n">
        <x:f>G157*I157</x:f>
        <x:v>1660.33</x:v>
      </x:c>
      <x:c r="L157" s="38" t="n">
        <x:v>6432.47</x:v>
      </x:c>
      <x:c r="M157" s="41" t="n">
        <x:f>IF(K157=0,"",L157/K157)</x:f>
        <x:v>3.8742117530852305</x:v>
      </x:c>
      <x:c r="N157" s="35" t="str">
        <x:v>VOLUME EQTL MAIOR</x:v>
      </x:c>
      <x:c r="O157" s="35" t="str">
        <x:v>ANEXO IX ATUAL</x:v>
      </x:c>
      <x:c r="P157" s="134" t="str">
        <x:v>5400099698</x:v>
      </x:c>
      <x:c r="Q157" s="112" t="n">
        <x:v>1</x:v>
      </x:c>
    </x:row>
    <x:row r="158">
      <x:c r="A158" s="35" t="str">
        <x:v>O&amp;M</x:v>
      </x:c>
      <x:c r="B158" s="35" t="str">
        <x:v>PODA</x:v>
      </x:c>
      <x:c r="C158" s="35" t="str">
        <x:v>5035000068</x:v>
      </x:c>
      <x:c r="D158" s="134" t="str">
        <x:v>PODA PALMEIRA &gt;12M REDE MT LAT 1GL PO LV</x:v>
      </x:c>
      <x:c r="E158" s="35" t="str">
        <x:v>UNIDADE</x:v>
      </x:c>
      <x:c r="F158" s="131" t="n">
        <x:v>734.938935</x:v>
      </x:c>
      <x:c r="G158" s="131" t="n">
        <x:v>0</x:v>
      </x:c>
      <x:c r="H158" s="131" t="n">
        <x:f>G158-F158</x:f>
        <x:v>-734.938935</x:v>
      </x:c>
      <x:c r="I158" s="38" t="n">
        <x:v>107.5</x:v>
      </x:c>
      <x:c r="J158" s="38" t="n">
        <x:f>F158*I158</x:f>
        <x:v>79005.9355125</x:v>
      </x:c>
      <x:c r="K158" s="38" t="n">
        <x:f>G158*I158</x:f>
        <x:v>0</x:v>
      </x:c>
      <x:c r="L158" s="38" t="n">
        <x:v>0</x:v>
      </x:c>
      <x:c r="M158" s="41" t="str">
        <x:f>IF(K158=0,"",L158/K158)</x:f>
      </x:c>
      <x:c r="N158" s="35" t="str">
        <x:v>SEM HISTÓRICO EM 2025</x:v>
      </x:c>
      <x:c r="O158" s="35" t="str">
        <x:v>ANEXO IX ATUAL</x:v>
      </x:c>
      <x:c r="P158" s="134" t="str"/>
      <x:c r="Q158" s="112" t="n">
        <x:v>0</x:v>
      </x:c>
    </x:row>
    <x:row r="159">
      <x:c r="A159" s="35" t="str">
        <x:v>O&amp;M</x:v>
      </x:c>
      <x:c r="B159" s="35" t="str">
        <x:v>LINHA VIVA</x:v>
      </x:c>
      <x:c r="C159" s="35" t="str">
        <x:v>5033000322</x:v>
      </x:c>
      <x:c r="D159" s="134" t="str">
        <x:v>RET RELIGADOR DIST 1F BASE C LV</x:v>
      </x:c>
      <x:c r="E159" s="35" t="str">
        <x:v>UNIDADE</x:v>
      </x:c>
      <x:c r="F159" s="131" t="n">
        <x:v>130.666667</x:v>
      </x:c>
      <x:c r="G159" s="131" t="n">
        <x:v>0</x:v>
      </x:c>
      <x:c r="H159" s="131" t="n">
        <x:f>G159-F159</x:f>
        <x:v>-130.666667</x:v>
      </x:c>
      <x:c r="I159" s="38" t="n">
        <x:v>579.2</x:v>
      </x:c>
      <x:c r="J159" s="38" t="n">
        <x:f>F159*I159</x:f>
        <x:v>75682.1335264</x:v>
      </x:c>
      <x:c r="K159" s="38" t="n">
        <x:f>G159*I159</x:f>
        <x:v>0</x:v>
      </x:c>
      <x:c r="L159" s="38" t="n">
        <x:v>0</x:v>
      </x:c>
      <x:c r="M159" s="41" t="str">
        <x:f>IF(K159=0,"",L159/K159)</x:f>
      </x:c>
      <x:c r="N159" s="35" t="str">
        <x:v>SEM HISTÓRICO EM 2025</x:v>
      </x:c>
      <x:c r="O159" s="35" t="str">
        <x:v>ANEXO IX ATUAL</x:v>
      </x:c>
      <x:c r="P159" s="134" t="str"/>
      <x:c r="Q159" s="112" t="n">
        <x:v>0</x:v>
      </x:c>
    </x:row>
    <x:row r="160">
      <x:c r="A160" s="35" t="str">
        <x:v>O&amp;M</x:v>
      </x:c>
      <x:c r="B160" s="35" t="str">
        <x:v>LINHA MORTA</x:v>
      </x:c>
      <x:c r="C160" s="35" t="str">
        <x:v>5025300163</x:v>
      </x:c>
      <x:c r="D160" s="134" t="str">
        <x:v>RET PARA-RAIOS MT LM</x:v>
      </x:c>
      <x:c r="E160" s="35" t="str">
        <x:v>UNIDADE</x:v>
      </x:c>
      <x:c r="F160" s="131" t="n">
        <x:v>234.666667</x:v>
      </x:c>
      <x:c r="G160" s="131" t="n">
        <x:v>482</x:v>
      </x:c>
      <x:c r="H160" s="131" t="n">
        <x:f>G160-F160</x:f>
        <x:v>247.333333</x:v>
      </x:c>
      <x:c r="I160" s="38" t="n">
        <x:v>293.26</x:v>
      </x:c>
      <x:c r="J160" s="38" t="n">
        <x:f>F160*I160</x:f>
        <x:v>68818.34676442</x:v>
      </x:c>
      <x:c r="K160" s="38" t="n">
        <x:f>G160*I160</x:f>
        <x:v>141351.32</x:v>
      </x:c>
      <x:c r="L160" s="38" t="n">
        <x:v>29957.91</x:v>
      </x:c>
      <x:c r="M160" s="41" t="n">
        <x:f>IF(K160=0,"",L160/K160)</x:f>
        <x:v>0.21193937205538652</x:v>
      </x:c>
      <x:c r="N160" s="35" t="str">
        <x:v>VOLUME SETUP MAIOR</x:v>
      </x:c>
      <x:c r="O160" s="35" t="str">
        <x:v>ANEXO IX ATUAL</x:v>
      </x:c>
      <x:c r="P160" s="134" t="str">
        <x:v>5400099449 · 5400099450</x:v>
      </x:c>
      <x:c r="Q160" s="112" t="n">
        <x:v>195</x:v>
      </x:c>
    </x:row>
    <x:row r="161">
      <x:c r="A161" s="35" t="str">
        <x:v>O&amp;M</x:v>
      </x:c>
      <x:c r="B161" s="35" t="str">
        <x:v>LINHA VIVA</x:v>
      </x:c>
      <x:c r="C161" s="35" t="str">
        <x:v>5031200340</x:v>
      </x:c>
      <x:c r="D161" s="134" t="str">
        <x:v>NIVELAR CRUZETA LV</x:v>
      </x:c>
      <x:c r="E161" s="35" t="str">
        <x:v>CONJUNTO</x:v>
      </x:c>
      <x:c r="F161" s="131" t="n">
        <x:v>315</x:v>
      </x:c>
      <x:c r="G161" s="131" t="n">
        <x:v>195</x:v>
      </x:c>
      <x:c r="H161" s="131" t="n">
        <x:f>G161-F161</x:f>
        <x:v>-120</x:v>
      </x:c>
      <x:c r="I161" s="38" t="n">
        <x:v>528.57</x:v>
      </x:c>
      <x:c r="J161" s="38" t="n">
        <x:f>F161*I161</x:f>
        <x:v>166499.55000000002</x:v>
      </x:c>
      <x:c r="K161" s="38" t="n">
        <x:f>G161*I161</x:f>
        <x:v>103071.15000000001</x:v>
      </x:c>
      <x:c r="L161" s="38" t="n">
        <x:v>71201.91</x:v>
      </x:c>
      <x:c r="M161" s="41" t="n">
        <x:f>IF(K161=0,"",L161/K161)</x:f>
        <x:v>0.6908034886580774</x:v>
      </x:c>
      <x:c r="N161" s="35" t="str">
        <x:v>VOLUME EQTL MAIOR</x:v>
      </x:c>
      <x:c r="O161" s="35" t="str">
        <x:v>ANEXO IX ATUAL</x:v>
      </x:c>
      <x:c r="P161" s="134" t="str">
        <x:v>5400099443</x:v>
      </x:c>
      <x:c r="Q161" s="112" t="n">
        <x:v>34</x:v>
      </x:c>
    </x:row>
    <x:row r="162">
      <x:c r="A162" s="35" t="str">
        <x:v>O&amp;M</x:v>
      </x:c>
      <x:c r="B162" s="35" t="str">
        <x:v>LINHA MORTA</x:v>
      </x:c>
      <x:c r="C162" s="35" t="str">
        <x:v>5025300167</x:v>
      </x:c>
      <x:c r="D162" s="134" t="str">
        <x:v>RET CHAVE FUSIVEL RELIG LM</x:v>
      </x:c>
      <x:c r="E162" s="35" t="str">
        <x:v>UNIDADE</x:v>
      </x:c>
      <x:c r="F162" s="131" t="n">
        <x:v>257.333333</x:v>
      </x:c>
      <x:c r="G162" s="131" t="n">
        <x:v>128</x:v>
      </x:c>
      <x:c r="H162" s="131" t="n">
        <x:f>G162-F162</x:f>
        <x:v>-129.33333299999998</x:v>
      </x:c>
      <x:c r="I162" s="38" t="n">
        <x:v>470.19</x:v>
      </x:c>
      <x:c r="J162" s="38" t="n">
        <x:f>F162*I162</x:f>
        <x:v>120995.55984326999</x:v>
      </x:c>
      <x:c r="K162" s="38" t="n">
        <x:f>G162*I162</x:f>
        <x:v>60184.32</x:v>
      </x:c>
      <x:c r="L162" s="38" t="n">
        <x:v>40446.7</x:v>
      </x:c>
      <x:c r="M162" s="41" t="n">
        <x:f>IF(K162=0,"",L162/K162)</x:f>
        <x:v>0.6720471378591633</x:v>
      </x:c>
      <x:c r="N162" s="35" t="str">
        <x:v>VOLUME EQTL MAIOR</x:v>
      </x:c>
      <x:c r="O162" s="35" t="str">
        <x:v>ANEXO IX ATUAL</x:v>
      </x:c>
      <x:c r="P162" s="134" t="str">
        <x:v>5400099551</x:v>
      </x:c>
      <x:c r="Q162" s="112" t="n">
        <x:v>51</x:v>
      </x:c>
    </x:row>
    <x:row r="163">
      <x:c r="A163" s="35" t="str">
        <x:v>O&amp;M</x:v>
      </x:c>
      <x:c r="B163" s="35" t="str">
        <x:v>LINHA MORTA</x:v>
      </x:c>
      <x:c r="C163" s="35" t="str">
        <x:v>5022000261</x:v>
      </x:c>
      <x:c r="D163" s="134" t="str">
        <x:v>VERIFICAR SEQUENCIA DE FASE(MT) LM</x:v>
      </x:c>
      <x:c r="E163" s="35" t="str">
        <x:v>UNIDADE</x:v>
      </x:c>
      <x:c r="F163" s="131" t="n">
        <x:v>0</x:v>
      </x:c>
      <x:c r="G163" s="131" t="n">
        <x:v>85</x:v>
      </x:c>
      <x:c r="H163" s="131" t="n">
        <x:f>G163-F163</x:f>
        <x:v>85</x:v>
      </x:c>
      <x:c r="I163" s="38" t="n">
        <x:v>683.67</x:v>
      </x:c>
      <x:c r="J163" s="38" t="n">
        <x:f>F163*I163</x:f>
        <x:v>0</x:v>
      </x:c>
      <x:c r="K163" s="38" t="n">
        <x:f>G163*I163</x:f>
        <x:v>58111.95</x:v>
      </x:c>
      <x:c r="L163" s="38" t="n">
        <x:v>41421.95</x:v>
      </x:c>
      <x:c r="M163" s="41" t="n">
        <x:f>IF(K163=0,"",L163/K163)</x:f>
        <x:v>0.7127957330635093</x:v>
      </x:c>
      <x:c r="N163" s="35" t="str">
        <x:v>NÃO PREVISTO PELA EQTL</x:v>
      </x:c>
      <x:c r="O163" s="35" t="str">
        <x:v>ANEXO IX ATUAL</x:v>
      </x:c>
      <x:c r="P163" s="134" t="str">
        <x:v>5400099182</x:v>
      </x:c>
      <x:c r="Q163" s="112" t="n">
        <x:v>13</x:v>
      </x:c>
    </x:row>
    <x:row r="164">
      <x:c r="A164" s="35" t="str">
        <x:v>O&amp;M</x:v>
      </x:c>
      <x:c r="B164" s="35" t="str">
        <x:v>LINHA MORTA</x:v>
      </x:c>
      <x:c r="C164" s="35" t="str">
        <x:v>5021000164</x:v>
      </x:c>
      <x:c r="D164" s="134" t="str">
        <x:v>INST ESTR PRI RDC N3S-CE LM</x:v>
      </x:c>
      <x:c r="E164" s="35" t="str">
        <x:v>CONJUNTO</x:v>
      </x:c>
      <x:c r="F164" s="131" t="n">
        <x:v>96</x:v>
      </x:c>
      <x:c r="G164" s="131" t="n">
        <x:v>45</x:v>
      </x:c>
      <x:c r="H164" s="131" t="n">
        <x:f>G164-F164</x:f>
        <x:v>-51</x:v>
      </x:c>
      <x:c r="I164" s="38" t="n">
        <x:v>1136.77</x:v>
      </x:c>
      <x:c r="J164" s="38" t="n">
        <x:f>F164*I164</x:f>
        <x:v>109129.92</x:v>
      </x:c>
      <x:c r="K164" s="38" t="n">
        <x:f>G164*I164</x:f>
        <x:v>51154.65</x:v>
      </x:c>
      <x:c r="L164" s="38" t="n">
        <x:v>89386.2</x:v>
      </x:c>
      <x:c r="M164" s="41" t="n">
        <x:f>IF(K164=0,"",L164/K164)</x:f>
        <x:v>1.7473719397943295</x:v>
      </x:c>
      <x:c r="N164" s="35" t="str">
        <x:v>VOLUME EQTL MAIOR</x:v>
      </x:c>
      <x:c r="O164" s="35" t="str">
        <x:v>ANEXO IX ATUAL</x:v>
      </x:c>
      <x:c r="P164" s="134" t="str">
        <x:v>5400099428</x:v>
      </x:c>
      <x:c r="Q164" s="112" t="n">
        <x:v>34</x:v>
      </x:c>
    </x:row>
    <x:row r="165">
      <x:c r="A165" s="35" t="str">
        <x:v>O&amp;M</x:v>
      </x:c>
      <x:c r="B165" s="35" t="str">
        <x:v>LINHA VIVA</x:v>
      </x:c>
      <x:c r="C165" s="35" t="str">
        <x:v>5025300401</x:v>
      </x:c>
      <x:c r="D165" s="134" t="str">
        <x:v>INST ESPACADOR LOSANGULAR RDC LV</x:v>
      </x:c>
      <x:c r="E165" s="35" t="str">
        <x:v>CONJUNTO</x:v>
      </x:c>
      <x:c r="F165" s="131" t="n">
        <x:v>272.529791</x:v>
      </x:c>
      <x:c r="G165" s="131" t="n">
        <x:v>0</x:v>
      </x:c>
      <x:c r="H165" s="131" t="n">
        <x:f>G165-F165</x:f>
        <x:v>-272.529791</x:v>
      </x:c>
      <x:c r="I165" s="38" t="n">
        <x:v>210.22</x:v>
      </x:c>
      <x:c r="J165" s="38" t="n">
        <x:f>F165*I165</x:f>
        <x:v>57291.21266402</x:v>
      </x:c>
      <x:c r="K165" s="38" t="n">
        <x:f>G165*I165</x:f>
        <x:v>0</x:v>
      </x:c>
      <x:c r="L165" s="38" t="n">
        <x:v>0</x:v>
      </x:c>
      <x:c r="M165" s="41" t="str">
        <x:f>IF(K165=0,"",L165/K165)</x:f>
      </x:c>
      <x:c r="N165" s="35" t="str">
        <x:v>SEM HISTÓRICO EM 2025</x:v>
      </x:c>
      <x:c r="O165" s="35" t="str">
        <x:v>ANEXO IX ATUAL</x:v>
      </x:c>
      <x:c r="P165" s="134" t="str"/>
      <x:c r="Q165" s="112" t="n">
        <x:v>0</x:v>
      </x:c>
    </x:row>
    <x:row r="166">
      <x:c r="A166" s="35" t="str">
        <x:v>O&amp;M</x:v>
      </x:c>
      <x:c r="B166" s="35" t="str">
        <x:v>LINHA MORTA</x:v>
      </x:c>
      <x:c r="C166" s="35" t="str">
        <x:v>5020200037</x:v>
      </x:c>
      <x:c r="D166" s="134" t="str">
        <x:v>INST ESTAI AEREO LM</x:v>
      </x:c>
      <x:c r="E166" s="35" t="str">
        <x:v>CONJUNTO</x:v>
      </x:c>
      <x:c r="F166" s="131" t="n">
        <x:v>203.450408</x:v>
      </x:c>
      <x:c r="G166" s="131" t="n">
        <x:v>49</x:v>
      </x:c>
      <x:c r="H166" s="131" t="n">
        <x:f>G166-F166</x:f>
        <x:v>-154.450408</x:v>
      </x:c>
      <x:c r="I166" s="38" t="n">
        <x:v>368.06</x:v>
      </x:c>
      <x:c r="J166" s="38" t="n">
        <x:f>F166*I166</x:f>
        <x:v>74881.95716848</x:v>
      </x:c>
      <x:c r="K166" s="38" t="n">
        <x:f>G166*I166</x:f>
        <x:v>18034.94</x:v>
      </x:c>
      <x:c r="L166" s="38" t="n">
        <x:v>30195.99</x:v>
      </x:c>
      <x:c r="M166" s="41" t="n">
        <x:f>IF(K166=0,"",L166/K166)</x:f>
        <x:v>1.674304987984435</x:v>
      </x:c>
      <x:c r="N166" s="35" t="str">
        <x:v>VOLUME EQTL MAIOR</x:v>
      </x:c>
      <x:c r="O166" s="35" t="str">
        <x:v>ANEXO IX ATUAL</x:v>
      </x:c>
      <x:c r="P166" s="134" t="str">
        <x:v>5400099160 · 5400099159 · 5400099147 · 5400099687</x:v>
      </x:c>
      <x:c r="Q166" s="112" t="n">
        <x:v>41</x:v>
      </x:c>
    </x:row>
    <x:row r="167">
      <x:c r="A167" s="35" t="str">
        <x:v>O&amp;M</x:v>
      </x:c>
      <x:c r="B167" s="35" t="str">
        <x:v>PODA</x:v>
      </x:c>
      <x:c r="C167" s="35" t="str">
        <x:v>5035000059</x:v>
      </x:c>
      <x:c r="D167" s="134" t="str">
        <x:v>PODA ARV MEDIO PT &gt;6&lt;12M ELEV 2ME PO LV</x:v>
      </x:c>
      <x:c r="E167" s="35" t="str">
        <x:v>UNIDADE</x:v>
      </x:c>
      <x:c r="F167" s="131" t="n">
        <x:v>289.859916</x:v>
      </x:c>
      <x:c r="G167" s="131" t="n">
        <x:v>0</x:v>
      </x:c>
      <x:c r="H167" s="131" t="n">
        <x:f>G167-F167</x:f>
        <x:v>-289.859916</x:v>
      </x:c>
      <x:c r="I167" s="38" t="n">
        <x:v>190.56</x:v>
      </x:c>
      <x:c r="J167" s="38" t="n">
        <x:f>F167*I167</x:f>
        <x:v>55235.70559296</x:v>
      </x:c>
      <x:c r="K167" s="38" t="n">
        <x:f>G167*I167</x:f>
        <x:v>0</x:v>
      </x:c>
      <x:c r="L167" s="38" t="n">
        <x:v>0</x:v>
      </x:c>
      <x:c r="M167" s="41" t="str">
        <x:f>IF(K167=0,"",L167/K167)</x:f>
      </x:c>
      <x:c r="N167" s="35" t="str">
        <x:v>SEM HISTÓRICO EM 2025</x:v>
      </x:c>
      <x:c r="O167" s="35" t="str">
        <x:v>ANEXO IX ATUAL</x:v>
      </x:c>
      <x:c r="P167" s="134" t="str"/>
      <x:c r="Q167" s="112" t="n">
        <x:v>0</x:v>
      </x:c>
    </x:row>
    <x:row r="168">
      <x:c r="A168" s="35" t="str">
        <x:v>O&amp;M</x:v>
      </x:c>
      <x:c r="B168" s="35" t="str">
        <x:v>LINHA MORTA</x:v>
      </x:c>
      <x:c r="C168" s="35" t="str">
        <x:v>5022000242</x:v>
      </x:c>
      <x:c r="D168" s="134" t="str">
        <x:v>TENSIONAR COND NU ALUMINIO &lt;= 1/0 LM</x:v>
      </x:c>
      <x:c r="E168" s="35" t="str">
        <x:v>UNIDADE</x:v>
      </x:c>
      <x:c r="F168" s="131" t="n">
        <x:v>545.39635</x:v>
      </x:c>
      <x:c r="G168" s="131" t="n">
        <x:v>307.5</x:v>
      </x:c>
      <x:c r="H168" s="131" t="n">
        <x:f>G168-F168</x:f>
        <x:v>-237.89634999999998</x:v>
      </x:c>
      <x:c r="I168" s="38" t="n">
        <x:v>228.98</x:v>
      </x:c>
      <x:c r="J168" s="38" t="n">
        <x:f>F168*I168</x:f>
        <x:v>124884.856223</x:v>
      </x:c>
      <x:c r="K168" s="38" t="n">
        <x:f>G168*I168</x:f>
        <x:v>70411.34999999999</x:v>
      </x:c>
      <x:c r="L168" s="38" t="n">
        <x:v>1164876.86</x:v>
      </x:c>
      <x:c r="M168" s="41" t="n">
        <x:f>IF(K168=0,"",L168/K168)</x:f>
        <x:v>16.543879076313694</x:v>
      </x:c>
      <x:c r="N168" s="35" t="str">
        <x:v>VOLUME EQTL MAIOR</x:v>
      </x:c>
      <x:c r="O168" s="35" t="str">
        <x:v>ANEXO IX ATUAL</x:v>
      </x:c>
      <x:c r="P168" s="134" t="str">
        <x:v>5400099494 · 5400099498</x:v>
      </x:c>
      <x:c r="Q168" s="112" t="n">
        <x:v>1254</x:v>
      </x:c>
    </x:row>
    <x:row r="169">
      <x:c r="A169" s="35" t="str">
        <x:v>O&amp;M</x:v>
      </x:c>
      <x:c r="B169" s="35" t="str">
        <x:v>LINHA VIVA</x:v>
      </x:c>
      <x:c r="C169" s="35" t="str">
        <x:v>5031200320</x:v>
      </x:c>
      <x:c r="D169" s="134" t="str">
        <x:v>INST ESTR PRI 1F SUSP/PAS DP S/CRUZ LV</x:v>
      </x:c>
      <x:c r="E169" s="35" t="str">
        <x:v>UNIDADE</x:v>
      </x:c>
      <x:c r="F169" s="131" t="n">
        <x:v>185.586667</x:v>
      </x:c>
      <x:c r="G169" s="131" t="n">
        <x:v>0</x:v>
      </x:c>
      <x:c r="H169" s="131" t="n">
        <x:f>G169-F169</x:f>
        <x:v>-185.586667</x:v>
      </x:c>
      <x:c r="I169" s="38" t="n">
        <x:v>266.43</x:v>
      </x:c>
      <x:c r="J169" s="38" t="n">
        <x:f>F169*I169</x:f>
        <x:v>49445.85568881</x:v>
      </x:c>
      <x:c r="K169" s="38" t="n">
        <x:f>G169*I169</x:f>
        <x:v>0</x:v>
      </x:c>
      <x:c r="L169" s="38" t="n">
        <x:v>0</x:v>
      </x:c>
      <x:c r="M169" s="41" t="str">
        <x:f>IF(K169=0,"",L169/K169)</x:f>
      </x:c>
      <x:c r="N169" s="35" t="str">
        <x:v>SEM HISTÓRICO EM 2025</x:v>
      </x:c>
      <x:c r="O169" s="35" t="str">
        <x:v>ANEXO IX ATUAL</x:v>
      </x:c>
      <x:c r="P169" s="134" t="str"/>
      <x:c r="Q169" s="112" t="n">
        <x:v>0</x:v>
      </x:c>
    </x:row>
    <x:row r="170">
      <x:c r="A170" s="35" t="str">
        <x:v>O&amp;M</x:v>
      </x:c>
      <x:c r="B170" s="35" t="str">
        <x:v>LINHA MORTA</x:v>
      </x:c>
      <x:c r="C170" s="35" t="str">
        <x:v>5025300149</x:v>
      </x:c>
      <x:c r="D170" s="134" t="str">
        <x:v>INST ESTR CP TRAFO DT PLATAFORMA LM</x:v>
      </x:c>
      <x:c r="E170" s="35" t="str">
        <x:v>CONJUNTO</x:v>
      </x:c>
      <x:c r="F170" s="131" t="n">
        <x:v>0</x:v>
      </x:c>
      <x:c r="G170" s="131" t="n">
        <x:v>15</x:v>
      </x:c>
      <x:c r="H170" s="131" t="n">
        <x:f>G170-F170</x:f>
        <x:v>15</x:v>
      </x:c>
      <x:c r="I170" s="38" t="n">
        <x:v>3286.22</x:v>
      </x:c>
      <x:c r="J170" s="38" t="n">
        <x:f>F170*I170</x:f>
        <x:v>0</x:v>
      </x:c>
      <x:c r="K170" s="38" t="n">
        <x:f>G170*I170</x:f>
        <x:v>49293.299999999996</x:v>
      </x:c>
      <x:c r="L170" s="38" t="n">
        <x:v>40702.95</x:v>
      </x:c>
      <x:c r="M170" s="41" t="n">
        <x:f>IF(K170=0,"",L170/K170)</x:f>
        <x:v>0.8257298659249838</x:v>
      </x:c>
      <x:c r="N170" s="35" t="str">
        <x:v>NÃO PREVISTO PELA EQTL</x:v>
      </x:c>
      <x:c r="O170" s="35" t="str">
        <x:v>ANEXO IX ATUAL</x:v>
      </x:c>
      <x:c r="P170" s="134" t="str">
        <x:v>5400099281</x:v>
      </x:c>
      <x:c r="Q170" s="112" t="n">
        <x:v>15</x:v>
      </x:c>
    </x:row>
    <x:row r="171">
      <x:c r="A171" s="35" t="str">
        <x:v>O&amp;M</x:v>
      </x:c>
      <x:c r="B171" s="35" t="str">
        <x:v>LINHA MORTA</x:v>
      </x:c>
      <x:c r="C171" s="35" t="str">
        <x:v>5022000231</x:v>
      </x:c>
      <x:c r="D171" s="134" t="str">
        <x:v>RET COND NU COBRE &gt; 50MM² LM</x:v>
      </x:c>
      <x:c r="E171" s="35" t="str">
        <x:v>METRO</x:v>
      </x:c>
      <x:c r="F171" s="131" t="n">
        <x:v>100</x:v>
      </x:c>
      <x:c r="G171" s="131" t="n">
        <x:v>14889</x:v>
      </x:c>
      <x:c r="H171" s="131" t="n">
        <x:f>G171-F171</x:f>
        <x:v>14789</x:v>
      </x:c>
      <x:c r="I171" s="38" t="n">
        <x:v>3.29</x:v>
      </x:c>
      <x:c r="J171" s="38" t="n">
        <x:f>F171*I171</x:f>
        <x:v>329</x:v>
      </x:c>
      <x:c r="K171" s="38" t="n">
        <x:f>G171*I171</x:f>
        <x:v>48984.81</x:v>
      </x:c>
      <x:c r="L171" s="38" t="n">
        <x:v>44366.81</x:v>
      </x:c>
      <x:c r="M171" s="41" t="n">
        <x:f>IF(K171=0,"",L171/K171)</x:f>
        <x:v>0.9057258770627058</x:v>
      </x:c>
      <x:c r="N171" s="35" t="str">
        <x:v>VOLUME SETUP MAIOR</x:v>
      </x:c>
      <x:c r="O171" s="35" t="str">
        <x:v>ANEXO IX ATUAL</x:v>
      </x:c>
      <x:c r="P171" s="134" t="str">
        <x:v>5400099546 · 5400099545</x:v>
      </x:c>
      <x:c r="Q171" s="112" t="n">
        <x:v>6</x:v>
      </x:c>
    </x:row>
    <x:row r="172">
      <x:c r="A172" s="35" t="str">
        <x:v>O&amp;M</x:v>
      </x:c>
      <x:c r="B172" s="35" t="str">
        <x:v>LINHA VIVA</x:v>
      </x:c>
      <x:c r="C172" s="35" t="str">
        <x:v>5034000052</x:v>
      </x:c>
      <x:c r="D172" s="134" t="str">
        <x:v>VERIFICAR SEQUENCIA DE FASE(BT OU MT) LV</x:v>
      </x:c>
      <x:c r="E172" s="35" t="str">
        <x:v>UNIDADE</x:v>
      </x:c>
      <x:c r="F172" s="131" t="n">
        <x:v>101</x:v>
      </x:c>
      <x:c r="G172" s="131" t="n">
        <x:v>0</x:v>
      </x:c>
      <x:c r="H172" s="131" t="n">
        <x:f>G172-F172</x:f>
        <x:v>-101</x:v>
      </x:c>
      <x:c r="I172" s="38" t="n">
        <x:v>475.37</x:v>
      </x:c>
      <x:c r="J172" s="38" t="n">
        <x:f>F172*I172</x:f>
        <x:v>48012.37</x:v>
      </x:c>
      <x:c r="K172" s="38" t="n">
        <x:f>G172*I172</x:f>
        <x:v>0</x:v>
      </x:c>
      <x:c r="L172" s="38" t="n">
        <x:v>0</x:v>
      </x:c>
      <x:c r="M172" s="41" t="str">
        <x:f>IF(K172=0,"",L172/K172)</x:f>
      </x:c>
      <x:c r="N172" s="35" t="str">
        <x:v>SEM HISTÓRICO EM 2025</x:v>
      </x:c>
      <x:c r="O172" s="35" t="str">
        <x:v>ANEXO IX ATUAL</x:v>
      </x:c>
      <x:c r="P172" s="134" t="str"/>
      <x:c r="Q172" s="112" t="n">
        <x:v>0</x:v>
      </x:c>
    </x:row>
    <x:row r="173">
      <x:c r="A173" s="35" t="str">
        <x:v>O&amp;M</x:v>
      </x:c>
      <x:c r="B173" s="35" t="str">
        <x:v>LINHA MORTA</x:v>
      </x:c>
      <x:c r="C173" s="35" t="str">
        <x:v>5025300162</x:v>
      </x:c>
      <x:c r="D173" s="134" t="str">
        <x:v>INST PARA-RAIOS MT LM</x:v>
      </x:c>
      <x:c r="E173" s="35" t="str">
        <x:v>UNIDADE</x:v>
      </x:c>
      <x:c r="F173" s="131" t="n">
        <x:v>1221.333333</x:v>
      </x:c>
      <x:c r="G173" s="131" t="n">
        <x:v>1132</x:v>
      </x:c>
      <x:c r="H173" s="131" t="n">
        <x:f>G173-F173</x:f>
        <x:v>-89.33333300000004</x:v>
      </x:c>
      <x:c r="I173" s="38" t="n">
        <x:v>472.95</x:v>
      </x:c>
      <x:c r="J173" s="38" t="n">
        <x:f>F173*I173</x:f>
        <x:v>577629.59984235</x:v>
      </x:c>
      <x:c r="K173" s="38" t="n">
        <x:f>G173*I173</x:f>
        <x:v>535379.4</x:v>
      </x:c>
      <x:c r="L173" s="38" t="n">
        <x:v>177828.12</x:v>
      </x:c>
      <x:c r="M173" s="41" t="n">
        <x:f>IF(K173=0,"",L173/K173)</x:f>
        <x:v>0.3321534597707719</x:v>
      </x:c>
      <x:c r="N173" s="35" t="str">
        <x:v>VOLUME EQTL MAIOR</x:v>
      </x:c>
      <x:c r="O173" s="35" t="str">
        <x:v>ANEXO IX ATUAL</x:v>
      </x:c>
      <x:c r="P173" s="134" t="str">
        <x:v>5400099447 · 5400099450</x:v>
      </x:c>
      <x:c r="Q173" s="112" t="n">
        <x:v>465</x:v>
      </x:c>
    </x:row>
    <x:row r="174">
      <x:c r="A174" s="35" t="str">
        <x:v>O&amp;M</x:v>
      </x:c>
      <x:c r="B174" s="35" t="str">
        <x:v>LINHA VIVA</x:v>
      </x:c>
      <x:c r="C174" s="35" t="str">
        <x:v>5031300111</x:v>
      </x:c>
      <x:c r="D174" s="134" t="str">
        <x:v>RET ISOLADOR PINO/PILAR LV</x:v>
      </x:c>
      <x:c r="E174" s="35" t="str">
        <x:v>UNIDADE</x:v>
      </x:c>
      <x:c r="F174" s="131" t="n">
        <x:v>1692</x:v>
      </x:c>
      <x:c r="G174" s="131" t="n">
        <x:v>1505</x:v>
      </x:c>
      <x:c r="H174" s="131" t="n">
        <x:f>G174-F174</x:f>
        <x:v>-187</x:v>
      </x:c>
      <x:c r="I174" s="38" t="n">
        <x:v>217.53</x:v>
      </x:c>
      <x:c r="J174" s="38" t="n">
        <x:f>F174*I174</x:f>
        <x:v>368060.76</x:v>
      </x:c>
      <x:c r="K174" s="38" t="n">
        <x:f>G174*I174</x:f>
        <x:v>327382.65</x:v>
      </x:c>
      <x:c r="L174" s="38" t="n">
        <x:v>166229.38</x:v>
      </x:c>
      <x:c r="M174" s="41" t="n">
        <x:f>IF(K174=0,"",L174/K174)</x:f>
        <x:v>0.5077525641630672</x:v>
      </x:c>
      <x:c r="N174" s="35" t="str">
        <x:v>VOLUME EQTL MAIOR</x:v>
      </x:c>
      <x:c r="O174" s="35" t="str">
        <x:v>ANEXO IX ATUAL</x:v>
      </x:c>
      <x:c r="P174" s="134" t="str">
        <x:v>5400099322 · 5400099460 · 5400099327</x:v>
      </x:c>
      <x:c r="Q174" s="112" t="n">
        <x:v>385</x:v>
      </x:c>
    </x:row>
    <x:row r="175">
      <x:c r="A175" s="35" t="str">
        <x:v>O&amp;M</x:v>
      </x:c>
      <x:c r="B175" s="35" t="str">
        <x:v>LINHA MORTA</x:v>
      </x:c>
      <x:c r="C175" s="35" t="str">
        <x:v>5022200037</x:v>
      </x:c>
      <x:c r="D175" s="134" t="str">
        <x:v>INST SECCION E ATERRAM CERCA LM</x:v>
      </x:c>
      <x:c r="E175" s="35" t="str">
        <x:v>CONJUNTO</x:v>
      </x:c>
      <x:c r="F175" s="131" t="n">
        <x:v>98.666667</x:v>
      </x:c>
      <x:c r="G175" s="131" t="n">
        <x:v>150</x:v>
      </x:c>
      <x:c r="H175" s="131" t="n">
        <x:f>G175-F175</x:f>
        <x:v>51.333332999999996</x:v>
      </x:c>
      <x:c r="I175" s="38" t="n">
        <x:v>760.83</x:v>
      </x:c>
      <x:c r="J175" s="38" t="n">
        <x:f>F175*I175</x:f>
        <x:v>75068.56025361</x:v>
      </x:c>
      <x:c r="K175" s="38" t="n">
        <x:f>G175*I175</x:f>
        <x:v>114124.5</x:v>
      </x:c>
      <x:c r="L175" s="38" t="n">
        <x:v>108702.61</x:v>
      </x:c>
      <x:c r="M175" s="41" t="n">
        <x:f>IF(K175=0,"",L175/K175)</x:f>
        <x:v>0.9524914457456549</x:v>
      </x:c>
      <x:c r="N175" s="35" t="str">
        <x:v>VOLUME SETUP MAIOR</x:v>
      </x:c>
      <x:c r="O175" s="35" t="str">
        <x:v>ANEXO IX ATUAL</x:v>
      </x:c>
      <x:c r="P175" s="134" t="str">
        <x:v>5400099032 · 5400099030 · 5400099031</x:v>
      </x:c>
      <x:c r="Q175" s="112" t="n">
        <x:v>67</x:v>
      </x:c>
    </x:row>
    <x:row r="176">
      <x:c r="A176" s="35" t="str">
        <x:v>O&amp;M</x:v>
      </x:c>
      <x:c r="B176" s="35" t="str">
        <x:v>LINHA MORTA</x:v>
      </x:c>
      <x:c r="C176" s="35" t="str">
        <x:v>5020200036</x:v>
      </x:c>
      <x:c r="D176" s="134" t="str">
        <x:v>INST ESTAI SUBSOLO BASE REFORCADA LM</x:v>
      </x:c>
      <x:c r="E176" s="35" t="str">
        <x:v>CONJUNTO</x:v>
      </x:c>
      <x:c r="F176" s="131" t="n">
        <x:v>72.004978</x:v>
      </x:c>
      <x:c r="G176" s="131" t="n">
        <x:v>182</x:v>
      </x:c>
      <x:c r="H176" s="131" t="n">
        <x:f>G176-F176</x:f>
        <x:v>109.995022</x:v>
      </x:c>
      <x:c r="I176" s="38" t="n">
        <x:v>342.03</x:v>
      </x:c>
      <x:c r="J176" s="38" t="n">
        <x:f>F176*I176</x:f>
        <x:v>24627.862625339996</x:v>
      </x:c>
      <x:c r="K176" s="38" t="n">
        <x:f>G176*I176</x:f>
        <x:v>62249.45999999999</x:v>
      </x:c>
      <x:c r="L176" s="38" t="n">
        <x:v>107537.22</x:v>
      </x:c>
      <x:c r="M176" s="41" t="n">
        <x:f>IF(K176=0,"",L176/K176)</x:f>
        <x:v>1.727520527888917</x:v>
      </x:c>
      <x:c r="N176" s="35" t="str">
        <x:v>VOLUME SETUP MAIOR</x:v>
      </x:c>
      <x:c r="O176" s="35" t="str">
        <x:v>ANEXO IX ATUAL</x:v>
      </x:c>
      <x:c r="P176" s="134" t="str">
        <x:v>5400099150 · 5400099149</x:v>
      </x:c>
      <x:c r="Q176" s="112" t="n">
        <x:v>167</x:v>
      </x:c>
    </x:row>
    <x:row r="177">
      <x:c r="A177" s="35" t="str">
        <x:v>O&amp;M</x:v>
      </x:c>
      <x:c r="B177" s="35" t="str">
        <x:v>LINHA VIVA</x:v>
      </x:c>
      <x:c r="C177" s="35" t="str">
        <x:v>5031200322</x:v>
      </x:c>
      <x:c r="D177" s="134" t="str">
        <x:v>INST ESTR PRI 1F ANC/AMA SP S/CRUZ LV</x:v>
      </x:c>
      <x:c r="E177" s="35" t="str">
        <x:v>UNIDADE</x:v>
      </x:c>
      <x:c r="F177" s="131" t="n">
        <x:v>185.586667</x:v>
      </x:c>
      <x:c r="G177" s="131" t="n">
        <x:v>35</x:v>
      </x:c>
      <x:c r="H177" s="131" t="n">
        <x:f>G177-F177</x:f>
        <x:v>-150.586667</x:v>
      </x:c>
      <x:c r="I177" s="38" t="n">
        <x:v>247.42</x:v>
      </x:c>
      <x:c r="J177" s="38" t="n">
        <x:f>F177*I177</x:f>
        <x:v>45917.85314914</x:v>
      </x:c>
      <x:c r="K177" s="38" t="n">
        <x:f>G177*I177</x:f>
        <x:v>8659.699999999999</x:v>
      </x:c>
      <x:c r="L177" s="38" t="n">
        <x:v>16112.48</x:v>
      </x:c>
      <x:c r="M177" s="41" t="n">
        <x:f>IF(K177=0,"",L177/K177)</x:f>
        <x:v>1.8606279663267782</x:v>
      </x:c>
      <x:c r="N177" s="35" t="str">
        <x:v>VOLUME EQTL MAIOR</x:v>
      </x:c>
      <x:c r="O177" s="35" t="str">
        <x:v>ANEXO IX ATUAL</x:v>
      </x:c>
      <x:c r="P177" s="134" t="str">
        <x:v>5400099744</x:v>
      </x:c>
      <x:c r="Q177" s="112" t="n">
        <x:v>26</x:v>
      </x:c>
    </x:row>
    <x:row r="178">
      <x:c r="A178" s="35" t="str">
        <x:v>O&amp;M</x:v>
      </x:c>
      <x:c r="B178" s="35" t="str">
        <x:v>LINHA MORTA</x:v>
      </x:c>
      <x:c r="C178" s="35" t="str">
        <x:v>5025300150</x:v>
      </x:c>
      <x:c r="D178" s="134" t="str">
        <x:v>RET ESTR CP TRAFO DT PLATAFORMA LM</x:v>
      </x:c>
      <x:c r="E178" s="35" t="str">
        <x:v>CONJUNTO</x:v>
      </x:c>
      <x:c r="F178" s="131" t="n">
        <x:v>0</x:v>
      </x:c>
      <x:c r="G178" s="131" t="n">
        <x:v>17</x:v>
      </x:c>
      <x:c r="H178" s="131" t="n">
        <x:f>G178-F178</x:f>
        <x:v>17</x:v>
      </x:c>
      <x:c r="I178" s="38" t="n">
        <x:v>2168.91</x:v>
      </x:c>
      <x:c r="J178" s="38" t="n">
        <x:f>F178*I178</x:f>
        <x:v>0</x:v>
      </x:c>
      <x:c r="K178" s="38" t="n">
        <x:f>G178*I178</x:f>
        <x:v>36871.47</x:v>
      </x:c>
      <x:c r="L178" s="38" t="n">
        <x:v>22733.25</x:v>
      </x:c>
      <x:c r="M178" s="41" t="n">
        <x:f>IF(K178=0,"",L178/K178)</x:f>
        <x:v>0.6165539372311437</x:v>
      </x:c>
      <x:c r="N178" s="35" t="str">
        <x:v>NÃO PREVISTO PELA EQTL</x:v>
      </x:c>
      <x:c r="O178" s="35" t="str">
        <x:v>ANEXO IX ATUAL</x:v>
      </x:c>
      <x:c r="P178" s="134" t="str">
        <x:v>5400099590</x:v>
      </x:c>
      <x:c r="Q178" s="112" t="n">
        <x:v>17</x:v>
      </x:c>
    </x:row>
    <x:row r="179">
      <x:c r="A179" s="35" t="str">
        <x:v>O&amp;M</x:v>
      </x:c>
      <x:c r="B179" s="35" t="str">
        <x:v>LINHA MORTA</x:v>
      </x:c>
      <x:c r="C179" s="35" t="str">
        <x:v>5021000153</x:v>
      </x:c>
      <x:c r="D179" s="134" t="str">
        <x:v>INST ESTR PRI 2/3F ANC/AMA CRUZ DP HT LM</x:v>
      </x:c>
      <x:c r="E179" s="35" t="str">
        <x:v>CONJUNTO</x:v>
      </x:c>
      <x:c r="F179" s="131" t="n">
        <x:v>21.333333</x:v>
      </x:c>
      <x:c r="G179" s="131" t="n">
        <x:v>0</x:v>
      </x:c>
      <x:c r="H179" s="131" t="n">
        <x:f>G179-F179</x:f>
        <x:v>-21.333333</x:v>
      </x:c>
      <x:c r="I179" s="38" t="n">
        <x:v>1645.61</x:v>
      </x:c>
      <x:c r="J179" s="38" t="n">
        <x:f>F179*I179</x:f>
        <x:v>35106.34611813</x:v>
      </x:c>
      <x:c r="K179" s="38" t="n">
        <x:f>G179*I179</x:f>
        <x:v>0</x:v>
      </x:c>
      <x:c r="L179" s="38" t="n">
        <x:v>0</x:v>
      </x:c>
      <x:c r="M179" s="41" t="str">
        <x:f>IF(K179=0,"",L179/K179)</x:f>
      </x:c>
      <x:c r="N179" s="35" t="str">
        <x:v>SEM HISTÓRICO EM 2025</x:v>
      </x:c>
      <x:c r="O179" s="35" t="str">
        <x:v>ANEXO IX ATUAL</x:v>
      </x:c>
      <x:c r="P179" s="134" t="str"/>
      <x:c r="Q179" s="112" t="n">
        <x:v>0</x:v>
      </x:c>
    </x:row>
    <x:row r="180">
      <x:c r="A180" s="35" t="str">
        <x:v>O&amp;M</x:v>
      </x:c>
      <x:c r="B180" s="35" t="str">
        <x:v>LINHA MORTA</x:v>
      </x:c>
      <x:c r="C180" s="35" t="str">
        <x:v>5022000262</x:v>
      </x:c>
      <x:c r="D180" s="134" t="str">
        <x:v>INST COND 2PLEX BT 1X10(10)-1X35(35) LM</x:v>
      </x:c>
      <x:c r="E180" s="35" t="str">
        <x:v>METRO</x:v>
      </x:c>
      <x:c r="F180" s="131" t="n">
        <x:v>2502.666667</x:v>
      </x:c>
      <x:c r="G180" s="131" t="n">
        <x:v>0</x:v>
      </x:c>
      <x:c r="H180" s="131" t="n">
        <x:f>G180-F180</x:f>
        <x:v>-2502.666667</x:v>
      </x:c>
      <x:c r="I180" s="38" t="n">
        <x:v>13.28</x:v>
      </x:c>
      <x:c r="J180" s="38" t="n">
        <x:f>F180*I180</x:f>
        <x:v>33235.41333776</x:v>
      </x:c>
      <x:c r="K180" s="38" t="n">
        <x:f>G180*I180</x:f>
        <x:v>0</x:v>
      </x:c>
      <x:c r="L180" s="38" t="n">
        <x:v>0</x:v>
      </x:c>
      <x:c r="M180" s="41" t="str">
        <x:f>IF(K180=0,"",L180/K180)</x:f>
      </x:c>
      <x:c r="N180" s="35" t="str">
        <x:v>SEM HISTÓRICO EM 2025</x:v>
      </x:c>
      <x:c r="O180" s="35" t="str">
        <x:v>ANEXO IX ATUAL</x:v>
      </x:c>
      <x:c r="P180" s="134" t="str"/>
      <x:c r="Q180" s="112" t="n">
        <x:v>0</x:v>
      </x:c>
    </x:row>
    <x:row r="181">
      <x:c r="A181" s="35" t="str">
        <x:v>O&amp;M</x:v>
      </x:c>
      <x:c r="B181" s="35" t="str">
        <x:v>LINHA VIVA</x:v>
      </x:c>
      <x:c r="C181" s="35" t="str">
        <x:v>5031200324</x:v>
      </x:c>
      <x:c r="D181" s="134" t="str">
        <x:v>INST ESTR PRI 1F ANC/AMA DP S/CRUZ LV</x:v>
      </x:c>
      <x:c r="E181" s="35" t="str">
        <x:v>UNIDADE</x:v>
      </x:c>
      <x:c r="F181" s="131" t="n">
        <x:v>65.333333</x:v>
      </x:c>
      <x:c r="G181" s="131" t="n">
        <x:v>3</x:v>
      </x:c>
      <x:c r="H181" s="131" t="n">
        <x:f>G181-F181</x:f>
        <x:v>-62.333332999999996</x:v>
      </x:c>
      <x:c r="I181" s="38" t="n">
        <x:v>500.74</x:v>
      </x:c>
      <x:c r="J181" s="38" t="n">
        <x:f>F181*I181</x:f>
        <x:v>32715.013166419998</x:v>
      </x:c>
      <x:c r="K181" s="38" t="n">
        <x:f>G181*I181</x:f>
        <x:v>1502.22</x:v>
      </x:c>
      <x:c r="L181" s="38" t="n">
        <x:v>2165.07</x:v>
      </x:c>
      <x:c r="M181" s="41" t="n">
        <x:f>IF(K181=0,"",L181/K181)</x:f>
        <x:v>1.4412469545073292</x:v>
      </x:c>
      <x:c r="N181" s="35" t="str">
        <x:v>VOLUME EQTL MAIOR</x:v>
      </x:c>
      <x:c r="O181" s="35" t="str">
        <x:v>ANEXO IX ATUAL</x:v>
      </x:c>
      <x:c r="P181" s="134" t="str">
        <x:v>5400099748</x:v>
      </x:c>
      <x:c r="Q181" s="112" t="n">
        <x:v>3</x:v>
      </x:c>
    </x:row>
    <x:row r="182">
      <x:c r="A182" s="35" t="str">
        <x:v>O&amp;M</x:v>
      </x:c>
      <x:c r="B182" s="35" t="str">
        <x:v>LINHA MORTA</x:v>
      </x:c>
      <x:c r="C182" s="35" t="str">
        <x:v>5021000157</x:v>
      </x:c>
      <x:c r="D182" s="134" t="str">
        <x:v>NIVELAR CRUZETA LM</x:v>
      </x:c>
      <x:c r="E182" s="35" t="str">
        <x:v>CONJUNTO</x:v>
      </x:c>
      <x:c r="F182" s="131" t="n">
        <x:v>64.764704</x:v>
      </x:c>
      <x:c r="G182" s="131" t="n">
        <x:v>8</x:v>
      </x:c>
      <x:c r="H182" s="131" t="n">
        <x:f>G182-F182</x:f>
        <x:v>-56.764703999999995</x:v>
      </x:c>
      <x:c r="I182" s="38" t="n">
        <x:v>512.91</x:v>
      </x:c>
      <x:c r="J182" s="38" t="n">
        <x:f>F182*I182</x:f>
        <x:v>33218.464328639995</x:v>
      </x:c>
      <x:c r="K182" s="38" t="n">
        <x:f>G182*I182</x:f>
        <x:v>4103.28</x:v>
      </x:c>
      <x:c r="L182" s="38" t="n">
        <x:v>503.82</x:v>
      </x:c>
      <x:c r="M182" s="41" t="n">
        <x:f>IF(K182=0,"",L182/K182)</x:f>
        <x:v>0.12278469907001228</x:v>
      </x:c>
      <x:c r="N182" s="35" t="str">
        <x:v>VOLUME EQTL MAIOR</x:v>
      </x:c>
      <x:c r="O182" s="35" t="str">
        <x:v>ANEXO IX ATUAL</x:v>
      </x:c>
      <x:c r="P182" s="134" t="str">
        <x:v>5400099442</x:v>
      </x:c>
      <x:c r="Q182" s="112" t="n">
        <x:v>5</x:v>
      </x:c>
    </x:row>
    <x:row r="183">
      <x:c r="A183" s="35" t="str">
        <x:v>O&amp;M</x:v>
      </x:c>
      <x:c r="B183" s="35" t="str">
        <x:v>PODA</x:v>
      </x:c>
      <x:c r="C183" s="35" t="str">
        <x:v>5035000067</x:v>
      </x:c>
      <x:c r="D183" s="134" t="str">
        <x:v>PODA PALMEIRA&gt;6&lt;12M RED MT LAT 1ML PO LV</x:v>
      </x:c>
      <x:c r="E183" s="35" t="str">
        <x:v>UNIDADE</x:v>
      </x:c>
      <x:c r="F183" s="131" t="n">
        <x:v>296.327379</x:v>
      </x:c>
      <x:c r="G183" s="131" t="n">
        <x:v>0</x:v>
      </x:c>
      <x:c r="H183" s="131" t="n">
        <x:f>G183-F183</x:f>
        <x:v>-296.327379</x:v>
      </x:c>
      <x:c r="I183" s="38" t="n">
        <x:v>97.72</x:v>
      </x:c>
      <x:c r="J183" s="38" t="n">
        <x:f>F183*I183</x:f>
        <x:v>28957.11147588</x:v>
      </x:c>
      <x:c r="K183" s="38" t="n">
        <x:f>G183*I183</x:f>
        <x:v>0</x:v>
      </x:c>
      <x:c r="L183" s="38" t="n">
        <x:v>0</x:v>
      </x:c>
      <x:c r="M183" s="41" t="str">
        <x:f>IF(K183=0,"",L183/K183)</x:f>
      </x:c>
      <x:c r="N183" s="35" t="str">
        <x:v>SEM HISTÓRICO EM 2025</x:v>
      </x:c>
      <x:c r="O183" s="35" t="str">
        <x:v>ANEXO IX ATUAL</x:v>
      </x:c>
      <x:c r="P183" s="134" t="str"/>
      <x:c r="Q183" s="112" t="n">
        <x:v>0</x:v>
      </x:c>
    </x:row>
    <x:row r="184">
      <x:c r="A184" s="35" t="str">
        <x:v>O&amp;M</x:v>
      </x:c>
      <x:c r="B184" s="35" t="str">
        <x:v>LINHA MORTA</x:v>
      </x:c>
      <x:c r="C184" s="35" t="str">
        <x:v>5025300164</x:v>
      </x:c>
      <x:c r="D184" s="134" t="str">
        <x:v>INST ESTR CP PARA-RAIOS MT LM</x:v>
      </x:c>
      <x:c r="E184" s="35" t="str">
        <x:v>CONJUNTO</x:v>
      </x:c>
      <x:c r="F184" s="131" t="n">
        <x:v>33.337814</x:v>
      </x:c>
      <x:c r="G184" s="131" t="n">
        <x:v>3</x:v>
      </x:c>
      <x:c r="H184" s="131" t="n">
        <x:f>G184-F184</x:f>
        <x:v>-30.337814</x:v>
      </x:c>
      <x:c r="I184" s="38" t="n">
        <x:v>953.79</x:v>
      </x:c>
      <x:c r="J184" s="38" t="n">
        <x:f>F184*I184</x:f>
        <x:v>31797.27361506</x:v>
      </x:c>
      <x:c r="K184" s="38" t="n">
        <x:f>G184*I184</x:f>
        <x:v>2861.37</x:v>
      </x:c>
      <x:c r="L184" s="38" t="n">
        <x:v>13740.99</x:v>
      </x:c>
      <x:c r="M184" s="41" t="n">
        <x:f>IF(K184=0,"",L184/K184)</x:f>
        <x:v>4.802241583577098</x:v>
      </x:c>
      <x:c r="N184" s="35" t="str">
        <x:v>VOLUME EQTL MAIOR</x:v>
      </x:c>
      <x:c r="O184" s="35" t="str">
        <x:v>ANEXO IX ATUAL</x:v>
      </x:c>
      <x:c r="P184" s="134" t="str">
        <x:v>5400099033</x:v>
      </x:c>
      <x:c r="Q184" s="112" t="n">
        <x:v>3</x:v>
      </x:c>
    </x:row>
    <x:row r="185">
      <x:c r="A185" s="35" t="str">
        <x:v>O&amp;M</x:v>
      </x:c>
      <x:c r="B185" s="35" t="str">
        <x:v>LINHA MORTA</x:v>
      </x:c>
      <x:c r="C185" s="35" t="str">
        <x:v>5021000145</x:v>
      </x:c>
      <x:c r="D185" s="134" t="str">
        <x:v>INST ESTR PRI 1F ANC/AMA DP S/CRUZ LM</x:v>
      </x:c>
      <x:c r="E185" s="35" t="str">
        <x:v>CONJUNTO</x:v>
      </x:c>
      <x:c r="F185" s="131" t="n">
        <x:v>509.112292</x:v>
      </x:c>
      <x:c r="G185" s="131" t="n">
        <x:v>563</x:v>
      </x:c>
      <x:c r="H185" s="131" t="n">
        <x:f>G185-F185</x:f>
        <x:v>53.887707999999975</x:v>
      </x:c>
      <x:c r="I185" s="38" t="n">
        <x:v>525.27</x:v>
      </x:c>
      <x:c r="J185" s="38" t="n">
        <x:f>F185*I185</x:f>
        <x:v>267421.41361884</x:v>
      </x:c>
      <x:c r="K185" s="38" t="n">
        <x:f>G185*I185</x:f>
        <x:v>295727.01</x:v>
      </x:c>
      <x:c r="L185" s="38" t="n">
        <x:v>214334.1</x:v>
      </x:c>
      <x:c r="M185" s="41" t="n">
        <x:f>IF(K185=0,"",L185/K185)</x:f>
        <x:v>0.7247701182249129</x:v>
      </x:c>
      <x:c r="N185" s="35" t="str">
        <x:v>VOLUME SETUP MAIOR</x:v>
      </x:c>
      <x:c r="O185" s="35" t="str">
        <x:v>ANEXO IX ATUAL</x:v>
      </x:c>
      <x:c r="P185" s="134" t="str">
        <x:v>5400099747</x:v>
      </x:c>
      <x:c r="Q185" s="112" t="n">
        <x:v>331</x:v>
      </x:c>
    </x:row>
    <x:row r="186">
      <x:c r="A186" s="35" t="str">
        <x:v>O&amp;M</x:v>
      </x:c>
      <x:c r="B186" s="35" t="str">
        <x:v>LINHA MORTA</x:v>
      </x:c>
      <x:c r="C186" s="35" t="str">
        <x:v>5025300161</x:v>
      </x:c>
      <x:c r="D186" s="134" t="str">
        <x:v>RET PARA-RAIOS BT LM</x:v>
      </x:c>
      <x:c r="E186" s="35" t="str">
        <x:v>CONJUNTO</x:v>
      </x:c>
      <x:c r="F186" s="131" t="n">
        <x:v>252.429839</x:v>
      </x:c>
      <x:c r="G186" s="131" t="n">
        <x:v>141</x:v>
      </x:c>
      <x:c r="H186" s="131" t="n">
        <x:f>G186-F186</x:f>
        <x:v>-111.42983899999999</x:v>
      </x:c>
      <x:c r="I186" s="38" t="n">
        <x:v>249.23</x:v>
      </x:c>
      <x:c r="J186" s="38" t="n">
        <x:f>F186*I186</x:f>
        <x:v>62913.08877397</x:v>
      </x:c>
      <x:c r="K186" s="38" t="n">
        <x:f>G186*I186</x:f>
        <x:v>35141.43</x:v>
      </x:c>
      <x:c r="L186" s="38" t="n">
        <x:v>3085.89</x:v>
      </x:c>
      <x:c r="M186" s="41" t="n">
        <x:f>IF(K186=0,"",L186/K186)</x:f>
        <x:v>0.08781344413132874</x:v>
      </x:c>
      <x:c r="N186" s="35" t="str">
        <x:v>VOLUME EQTL MAIOR</x:v>
      </x:c>
      <x:c r="O186" s="35" t="str">
        <x:v>ANEXO IX ATUAL</x:v>
      </x:c>
      <x:c r="P186" s="134" t="str">
        <x:v>5400099458</x:v>
      </x:c>
      <x:c r="Q186" s="112" t="n">
        <x:v>63</x:v>
      </x:c>
    </x:row>
    <x:row r="187">
      <x:c r="A187" s="35" t="str">
        <x:v>O&amp;M</x:v>
      </x:c>
      <x:c r="B187" s="35" t="str">
        <x:v>LINHA MORTA</x:v>
      </x:c>
      <x:c r="C187" s="35" t="str">
        <x:v>5020100058</x:v>
      </x:c>
      <x:c r="D187" s="134" t="str">
        <x:v>BASE CONCRETO C/ MANILHA PARA POSTE LM</x:v>
      </x:c>
      <x:c r="E187" s="35" t="str">
        <x:v>UNIDADE</x:v>
      </x:c>
      <x:c r="F187" s="131" t="n">
        <x:v>44</x:v>
      </x:c>
      <x:c r="G187" s="131" t="n">
        <x:v>28</x:v>
      </x:c>
      <x:c r="H187" s="131" t="n">
        <x:f>G187-F187</x:f>
        <x:v>-16</x:v>
      </x:c>
      <x:c r="I187" s="38" t="n">
        <x:v>1722.24</x:v>
      </x:c>
      <x:c r="J187" s="38" t="n">
        <x:f>F187*I187</x:f>
        <x:v>75778.56</x:v>
      </x:c>
      <x:c r="K187" s="38" t="n">
        <x:f>G187*I187</x:f>
        <x:v>48222.72</x:v>
      </x:c>
      <x:c r="L187" s="38" t="n">
        <x:v>291525.96</x:v>
      </x:c>
      <x:c r="M187" s="41" t="n">
        <x:f>IF(K187=0,"",L187/K187)</x:f>
        <x:v>6.0454068123905085</x:v>
      </x:c>
      <x:c r="N187" s="35" t="str">
        <x:v>VOLUME EQTL MAIOR</x:v>
      </x:c>
      <x:c r="O187" s="35" t="str">
        <x:v>ANEXO IX ATUAL</x:v>
      </x:c>
      <x:c r="P187" s="134" t="str">
        <x:v>5400099101 · 5400099099 · 5400099100</x:v>
      </x:c>
      <x:c r="Q187" s="112" t="n">
        <x:v>14</x:v>
      </x:c>
    </x:row>
    <x:row r="188">
      <x:c r="A188" s="35" t="str">
        <x:v>O&amp;M</x:v>
      </x:c>
      <x:c r="B188" s="35" t="str">
        <x:v>LINHA VIVA</x:v>
      </x:c>
      <x:c r="C188" s="35" t="str">
        <x:v>5031200321</x:v>
      </x:c>
      <x:c r="D188" s="134" t="str">
        <x:v>RET ESTR PRI 1F SUSP/PAS DP S/CRUZ LV</x:v>
      </x:c>
      <x:c r="E188" s="35" t="str">
        <x:v>UNIDADE</x:v>
      </x:c>
      <x:c r="F188" s="131" t="n">
        <x:v>158.013333</x:v>
      </x:c>
      <x:c r="G188" s="131" t="n">
        <x:v>0</x:v>
      </x:c>
      <x:c r="H188" s="131" t="n">
        <x:f>G188-F188</x:f>
        <x:v>-158.013333</x:v>
      </x:c>
      <x:c r="I188" s="38" t="n">
        <x:v>171.28</x:v>
      </x:c>
      <x:c r="J188" s="38" t="n">
        <x:f>F188*I188</x:f>
        <x:v>27064.523676239998</x:v>
      </x:c>
      <x:c r="K188" s="38" t="n">
        <x:f>G188*I188</x:f>
        <x:v>0</x:v>
      </x:c>
      <x:c r="L188" s="38" t="n">
        <x:v>0</x:v>
      </x:c>
      <x:c r="M188" s="41" t="str">
        <x:f>IF(K188=0,"",L188/K188)</x:f>
      </x:c>
      <x:c r="N188" s="35" t="str">
        <x:v>SEM HISTÓRICO EM 2025</x:v>
      </x:c>
      <x:c r="O188" s="35" t="str">
        <x:v>ANEXO IX ATUAL</x:v>
      </x:c>
      <x:c r="P188" s="134" t="str"/>
      <x:c r="Q188" s="112" t="n">
        <x:v>0</x:v>
      </x:c>
    </x:row>
    <x:row r="189">
      <x:c r="A189" s="35" t="str">
        <x:v>O&amp;M</x:v>
      </x:c>
      <x:c r="B189" s="35" t="str">
        <x:v>LINHA MORTA</x:v>
      </x:c>
      <x:c r="C189" s="35" t="str">
        <x:v>5022000249</x:v>
      </x:c>
      <x:c r="D189" s="134" t="str">
        <x:v>INST AMARRACAO COND NU/MULTIP/PROTEG LM</x:v>
      </x:c>
      <x:c r="E189" s="35" t="str">
        <x:v>UNIDADE</x:v>
      </x:c>
      <x:c r="F189" s="131" t="n">
        <x:v>156.79193</x:v>
      </x:c>
      <x:c r="G189" s="131" t="n">
        <x:v>46</x:v>
      </x:c>
      <x:c r="H189" s="131" t="n">
        <x:f>G189-F189</x:f>
        <x:v>-110.79193000000001</x:v>
      </x:c>
      <x:c r="I189" s="38" t="n">
        <x:v>243.57</x:v>
      </x:c>
      <x:c r="J189" s="38" t="n">
        <x:f>F189*I189</x:f>
        <x:v>38189.8103901</x:v>
      </x:c>
      <x:c r="K189" s="38" t="n">
        <x:f>G189*I189</x:f>
        <x:v>11204.22</x:v>
      </x:c>
      <x:c r="L189" s="38" t="n">
        <x:v>1062.48</x:v>
      </x:c>
      <x:c r="M189" s="41" t="n">
        <x:f>IF(K189=0,"",L189/K189)</x:f>
        <x:v>0.09482855566920322</x:v>
      </x:c>
      <x:c r="N189" s="35" t="str">
        <x:v>VOLUME EQTL MAIOR</x:v>
      </x:c>
      <x:c r="O189" s="35" t="str">
        <x:v>ANEXO IX ATUAL</x:v>
      </x:c>
      <x:c r="P189" s="134" t="str">
        <x:v>5400099013 · 5400099011</x:v>
      </x:c>
      <x:c r="Q189" s="112" t="n">
        <x:v>23</x:v>
      </x:c>
    </x:row>
    <x:row r="190">
      <x:c r="A190" s="35" t="str">
        <x:v>O&amp;M</x:v>
      </x:c>
      <x:c r="B190" s="35" t="str">
        <x:v>LINHA VIVA</x:v>
      </x:c>
      <x:c r="C190" s="35" t="str">
        <x:v>5032000215</x:v>
      </x:c>
      <x:c r="D190" s="134" t="str">
        <x:v>INST FLY TAP/CRUZAM AEREO LV</x:v>
      </x:c>
      <x:c r="E190" s="35" t="str">
        <x:v>UNIDADE</x:v>
      </x:c>
      <x:c r="F190" s="131" t="n">
        <x:v>309</x:v>
      </x:c>
      <x:c r="G190" s="131" t="n">
        <x:v>257</x:v>
      </x:c>
      <x:c r="H190" s="131" t="n">
        <x:f>G190-F190</x:f>
        <x:v>-52</x:v>
      </x:c>
      <x:c r="I190" s="38" t="n">
        <x:v>512.02</x:v>
      </x:c>
      <x:c r="J190" s="38" t="n">
        <x:f>F190*I190</x:f>
        <x:v>158214.18</x:v>
      </x:c>
      <x:c r="K190" s="38" t="n">
        <x:f>G190*I190</x:f>
        <x:v>131589.13999999998</x:v>
      </x:c>
      <x:c r="L190" s="38" t="n">
        <x:v>212024.43</x:v>
      </x:c>
      <x:c r="M190" s="41" t="n">
        <x:f>IF(K190=0,"",L190/K190)</x:f>
        <x:v>1.611260853289261</x:v>
      </x:c>
      <x:c r="N190" s="35" t="str">
        <x:v>VOLUME EQTL MAIOR</x:v>
      </x:c>
      <x:c r="O190" s="35" t="str">
        <x:v>ANEXO IX ATUAL</x:v>
      </x:c>
      <x:c r="P190" s="134" t="str">
        <x:v>5400099249 · 5400099690 · 5400099250 · 5400099248 · 5400099691</x:v>
      </x:c>
      <x:c r="Q190" s="112" t="n">
        <x:v>215</x:v>
      </x:c>
    </x:row>
    <x:row r="191">
      <x:c r="A191" s="35" t="str">
        <x:v>O&amp;M</x:v>
      </x:c>
      <x:c r="B191" s="35" t="str">
        <x:v>LINHA MORTA</x:v>
      </x:c>
      <x:c r="C191" s="35" t="str">
        <x:v>5025300399</x:v>
      </x:c>
      <x:c r="D191" s="134" t="str">
        <x:v>RET ESPACADOR LOSANGULAR RDC LM</x:v>
      </x:c>
      <x:c r="E191" s="35" t="str">
        <x:v>CONJUNTO</x:v>
      </x:c>
      <x:c r="F191" s="131" t="n">
        <x:v>161.333333</x:v>
      </x:c>
      <x:c r="G191" s="131" t="n">
        <x:v>0</x:v>
      </x:c>
      <x:c r="H191" s="131" t="n">
        <x:f>G191-F191</x:f>
        <x:v>-161.333333</x:v>
      </x:c>
      <x:c r="I191" s="38" t="n">
        <x:v>157.74</x:v>
      </x:c>
      <x:c r="J191" s="38" t="n">
        <x:f>F191*I191</x:f>
        <x:v>25448.719947420002</x:v>
      </x:c>
      <x:c r="K191" s="38" t="n">
        <x:f>G191*I191</x:f>
        <x:v>0</x:v>
      </x:c>
      <x:c r="L191" s="38" t="n">
        <x:v>0</x:v>
      </x:c>
      <x:c r="M191" s="41" t="str">
        <x:f>IF(K191=0,"",L191/K191)</x:f>
      </x:c>
      <x:c r="N191" s="35" t="str">
        <x:v>SEM HISTÓRICO EM 2025</x:v>
      </x:c>
      <x:c r="O191" s="35" t="str">
        <x:v>ANEXO IX ATUAL</x:v>
      </x:c>
      <x:c r="P191" s="134" t="str"/>
      <x:c r="Q191" s="112" t="n">
        <x:v>0</x:v>
      </x:c>
    </x:row>
    <x:row r="192">
      <x:c r="A192" s="35" t="str">
        <x:v>O&amp;M</x:v>
      </x:c>
      <x:c r="B192" s="35" t="str">
        <x:v>LINHA VIVA</x:v>
      </x:c>
      <x:c r="C192" s="35" t="str">
        <x:v>5031200323</x:v>
      </x:c>
      <x:c r="D192" s="134" t="str">
        <x:v>RET ESTR PRI 1F ANC/AMA SP S/CRUZ LV</x:v>
      </x:c>
      <x:c r="E192" s="35" t="str">
        <x:v>UNIDADE</x:v>
      </x:c>
      <x:c r="F192" s="131" t="n">
        <x:v>158.013333</x:v>
      </x:c>
      <x:c r="G192" s="131" t="n">
        <x:v>0</x:v>
      </x:c>
      <x:c r="H192" s="131" t="n">
        <x:f>G192-F192</x:f>
        <x:v>-158.013333</x:v>
      </x:c>
      <x:c r="I192" s="38" t="n">
        <x:v>159.13</x:v>
      </x:c>
      <x:c r="J192" s="38" t="n">
        <x:f>F192*I192</x:f>
        <x:v>25144.66168029</x:v>
      </x:c>
      <x:c r="K192" s="38" t="n">
        <x:f>G192*I192</x:f>
        <x:v>0</x:v>
      </x:c>
      <x:c r="L192" s="38" t="n">
        <x:v>0</x:v>
      </x:c>
      <x:c r="M192" s="41" t="str">
        <x:f>IF(K192=0,"",L192/K192)</x:f>
      </x:c>
      <x:c r="N192" s="35" t="str">
        <x:v>SEM HISTÓRICO EM 2025</x:v>
      </x:c>
      <x:c r="O192" s="35" t="str">
        <x:v>ANEXO IX ATUAL</x:v>
      </x:c>
      <x:c r="P192" s="134" t="str"/>
      <x:c r="Q192" s="112" t="n">
        <x:v>0</x:v>
      </x:c>
    </x:row>
    <x:row r="193">
      <x:c r="A193" s="35" t="str">
        <x:v>O&amp;M</x:v>
      </x:c>
      <x:c r="B193" s="35" t="str">
        <x:v>LINHA VIVA</x:v>
      </x:c>
      <x:c r="C193" s="35" t="str">
        <x:v>5032000216</x:v>
      </x:c>
      <x:c r="D193" s="134" t="str">
        <x:v>RET FLY TAP /CRUZAM AEREO LV</x:v>
      </x:c>
      <x:c r="E193" s="35" t="str">
        <x:v>UNIDADE</x:v>
      </x:c>
      <x:c r="F193" s="131" t="n">
        <x:v>168</x:v>
      </x:c>
      <x:c r="G193" s="131" t="n">
        <x:v>94</x:v>
      </x:c>
      <x:c r="H193" s="131" t="n">
        <x:f>G193-F193</x:f>
        <x:v>-74</x:v>
      </x:c>
      <x:c r="I193" s="38" t="n">
        <x:v>329.22</x:v>
      </x:c>
      <x:c r="J193" s="38" t="n">
        <x:f>F193*I193</x:f>
        <x:v>55308.96000000001</x:v>
      </x:c>
      <x:c r="K193" s="38" t="n">
        <x:f>G193*I193</x:f>
        <x:v>30946.680000000004</x:v>
      </x:c>
      <x:c r="L193" s="38" t="n">
        <x:v>78026.98</x:v>
      </x:c>
      <x:c r="M193" s="41" t="n">
        <x:f>IF(K193=0,"",L193/K193)</x:f>
        <x:v>2.5213360528496107</x:v>
      </x:c>
      <x:c r="N193" s="35" t="str">
        <x:v>VOLUME EQTL MAIOR</x:v>
      </x:c>
      <x:c r="O193" s="35" t="str">
        <x:v>ANEXO IX ATUAL</x:v>
      </x:c>
      <x:c r="P193" s="134" t="str">
        <x:v>5400099560 · 5400099691</x:v>
      </x:c>
      <x:c r="Q193" s="112" t="n">
        <x:v>79</x:v>
      </x:c>
    </x:row>
    <x:row r="194">
      <x:c r="A194" s="35" t="str">
        <x:v>O&amp;M</x:v>
      </x:c>
      <x:c r="B194" s="35" t="str">
        <x:v>LINHA MORTA</x:v>
      </x:c>
      <x:c r="C194" s="35" t="str">
        <x:v>5020200035</x:v>
      </x:c>
      <x:c r="D194" s="134" t="str">
        <x:v>RET ESTAI ANCORA LM</x:v>
      </x:c>
      <x:c r="E194" s="35" t="str">
        <x:v>CONJUNTO</x:v>
      </x:c>
      <x:c r="F194" s="131" t="n">
        <x:v>1046.666667</x:v>
      </x:c>
      <x:c r="G194" s="131" t="n">
        <x:v>955</x:v>
      </x:c>
      <x:c r="H194" s="131" t="n">
        <x:f>G194-F194</x:f>
        <x:v>-91.66666699999996</x:v>
      </x:c>
      <x:c r="I194" s="38" t="n">
        <x:v>258.43</x:v>
      </x:c>
      <x:c r="J194" s="38" t="n">
        <x:f>F194*I194</x:f>
        <x:v>270490.06675281</x:v>
      </x:c>
      <x:c r="K194" s="38" t="n">
        <x:f>G194*I194</x:f>
        <x:v>246800.65</x:v>
      </x:c>
      <x:c r="L194" s="38" t="n">
        <x:v>275623.75</x:v>
      </x:c>
      <x:c r="M194" s="41" t="n">
        <x:f>IF(K194=0,"",L194/K194)</x:f>
        <x:v>1.1167869695643022</x:v>
      </x:c>
      <x:c r="N194" s="35" t="str">
        <x:v>VOLUME EQTL MAIOR</x:v>
      </x:c>
      <x:c r="O194" s="35" t="str">
        <x:v>ANEXO IX ATUAL</x:v>
      </x:c>
      <x:c r="P194" s="134" t="str">
        <x:v>5400099132 · 5400099133</x:v>
      </x:c>
      <x:c r="Q194" s="112" t="n">
        <x:v>693</x:v>
      </x:c>
    </x:row>
    <x:row r="195">
      <x:c r="A195" s="35" t="str">
        <x:v>O&amp;M</x:v>
      </x:c>
      <x:c r="B195" s="35" t="str">
        <x:v>LINHA MORTA</x:v>
      </x:c>
      <x:c r="C195" s="35" t="str">
        <x:v>5021200049</x:v>
      </x:c>
      <x:c r="D195" s="134" t="str">
        <x:v>RET ISOLAD DISCO/ANCORAGEM LM</x:v>
      </x:c>
      <x:c r="E195" s="35" t="str">
        <x:v>CONJUNTO</x:v>
      </x:c>
      <x:c r="F195" s="131" t="n">
        <x:v>228</x:v>
      </x:c>
      <x:c r="G195" s="131" t="n">
        <x:v>116</x:v>
      </x:c>
      <x:c r="H195" s="131" t="n">
        <x:f>G195-F195</x:f>
        <x:v>-112</x:v>
      </x:c>
      <x:c r="I195" s="38" t="n">
        <x:v>209.4</x:v>
      </x:c>
      <x:c r="J195" s="38" t="n">
        <x:f>F195*I195</x:f>
        <x:v>47743.200000000004</x:v>
      </x:c>
      <x:c r="K195" s="38" t="n">
        <x:f>G195*I195</x:f>
        <x:v>24290.4</x:v>
      </x:c>
      <x:c r="L195" s="38" t="n">
        <x:v>5023.68</x:v>
      </x:c>
      <x:c r="M195" s="41" t="n">
        <x:f>IF(K195=0,"",L195/K195)</x:f>
        <x:v>0.20681750815136843</x:v>
      </x:c>
      <x:c r="N195" s="35" t="str">
        <x:v>VOLUME EQTL MAIOR</x:v>
      </x:c>
      <x:c r="O195" s="35" t="str">
        <x:v>ANEXO IX ATUAL</x:v>
      </x:c>
      <x:c r="P195" s="134" t="str">
        <x:v>5400099324</x:v>
      </x:c>
      <x:c r="Q195" s="112" t="n">
        <x:v>46</x:v>
      </x:c>
    </x:row>
    <x:row r="196">
      <x:c r="A196" s="35" t="str">
        <x:v>O&amp;M</x:v>
      </x:c>
      <x:c r="B196" s="35" t="str">
        <x:v>LINHA MORTA</x:v>
      </x:c>
      <x:c r="C196" s="35" t="str">
        <x:v>5025300226</x:v>
      </x:c>
      <x:c r="D196" s="134" t="str">
        <x:v>RET RELIGADOR DIST 1F BASE C LM</x:v>
      </x:c>
      <x:c r="E196" s="35" t="str">
        <x:v>UNIDADE</x:v>
      </x:c>
      <x:c r="F196" s="131" t="n">
        <x:v>62.666667</x:v>
      </x:c>
      <x:c r="G196" s="131" t="n">
        <x:v>11</x:v>
      </x:c>
      <x:c r="H196" s="131" t="n">
        <x:f>G196-F196</x:f>
        <x:v>-51.666667</x:v>
      </x:c>
      <x:c r="I196" s="38" t="n">
        <x:v>438.64</x:v>
      </x:c>
      <x:c r="J196" s="38" t="n">
        <x:f>F196*I196</x:f>
        <x:v>27488.106812879996</x:v>
      </x:c>
      <x:c r="K196" s="38" t="n">
        <x:f>G196*I196</x:f>
        <x:v>4825.04</x:v>
      </x:c>
      <x:c r="L196" s="38" t="n">
        <x:v>4855.29</x:v>
      </x:c>
      <x:c r="M196" s="41" t="n">
        <x:f>IF(K196=0,"",L196/K196)</x:f>
        <x:v>1.0062693780776948</x:v>
      </x:c>
      <x:c r="N196" s="35" t="str">
        <x:v>VOLUME EQTL MAIOR</x:v>
      </x:c>
      <x:c r="O196" s="35" t="str">
        <x:v>ANEXO IX ATUAL</x:v>
      </x:c>
      <x:c r="P196" s="134" t="str">
        <x:v>5025300226</x:v>
      </x:c>
      <x:c r="Q196" s="112" t="n">
        <x:v>4</x:v>
      </x:c>
    </x:row>
    <x:row r="197">
      <x:c r="A197" s="35" t="str">
        <x:v>O&amp;M</x:v>
      </x:c>
      <x:c r="B197" s="35" t="str">
        <x:v>LINHA MORTA</x:v>
      </x:c>
      <x:c r="C197" s="35" t="str">
        <x:v>5021000146</x:v>
      </x:c>
      <x:c r="D197" s="134" t="str">
        <x:v>RET ESTR PRI 1F ANC/AMA DP S/CRUZ LM</x:v>
      </x:c>
      <x:c r="E197" s="35" t="str">
        <x:v>CONJUNTO</x:v>
      </x:c>
      <x:c r="F197" s="131" t="n">
        <x:v>154.666667</x:v>
      </x:c>
      <x:c r="G197" s="131" t="n">
        <x:v>218</x:v>
      </x:c>
      <x:c r="H197" s="131" t="n">
        <x:f>G197-F197</x:f>
        <x:v>63.33333300000001</x:v>
      </x:c>
      <x:c r="I197" s="38" t="n">
        <x:v>354.91</x:v>
      </x:c>
      <x:c r="J197" s="38" t="n">
        <x:f>F197*I197</x:f>
        <x:v>54892.74678497</x:v>
      </x:c>
      <x:c r="K197" s="38" t="n">
        <x:f>G197*I197</x:f>
        <x:v>77370.38</x:v>
      </x:c>
      <x:c r="L197" s="38" t="n">
        <x:v>31919.56</x:v>
      </x:c>
      <x:c r="M197" s="41" t="n">
        <x:f>IF(K197=0,"",L197/K197)</x:f>
        <x:v>0.41255529570877125</x:v>
      </x:c>
      <x:c r="N197" s="35" t="str">
        <x:v>VOLUME SETUP MAIOR</x:v>
      </x:c>
      <x:c r="O197" s="35" t="str">
        <x:v>ANEXO IX ATUAL</x:v>
      </x:c>
      <x:c r="P197" s="134" t="str">
        <x:v>5400099749</x:v>
      </x:c>
      <x:c r="Q197" s="112" t="n">
        <x:v>160</x:v>
      </x:c>
    </x:row>
    <x:row r="198">
      <x:c r="A198" s="35" t="str">
        <x:v>O&amp;M</x:v>
      </x:c>
      <x:c r="B198" s="35" t="str">
        <x:v>LINHA MORTA</x:v>
      </x:c>
      <x:c r="C198" s="35" t="str">
        <x:v>5021100017</x:v>
      </x:c>
      <x:c r="D198" s="134" t="str">
        <x:v>RET ESTRUT SECUNDARIA CRUZETA BT LM</x:v>
      </x:c>
      <x:c r="E198" s="35" t="str">
        <x:v>CONJUNTO</x:v>
      </x:c>
      <x:c r="F198" s="131" t="n">
        <x:v>68</x:v>
      </x:c>
      <x:c r="G198" s="131" t="n">
        <x:v>0</x:v>
      </x:c>
      <x:c r="H198" s="131" t="n">
        <x:f>G198-F198</x:f>
        <x:v>-68</x:v>
      </x:c>
      <x:c r="I198" s="38" t="n">
        <x:v>319.03</x:v>
      </x:c>
      <x:c r="J198" s="38" t="n">
        <x:f>F198*I198</x:f>
        <x:v>21694.039999999997</x:v>
      </x:c>
      <x:c r="K198" s="38" t="n">
        <x:f>G198*I198</x:f>
        <x:v>0</x:v>
      </x:c>
      <x:c r="L198" s="38" t="n">
        <x:v>0</x:v>
      </x:c>
      <x:c r="M198" s="41" t="str">
        <x:f>IF(K198=0,"",L198/K198)</x:f>
      </x:c>
      <x:c r="N198" s="35" t="str">
        <x:v>SEM HISTÓRICO EM 2025</x:v>
      </x:c>
      <x:c r="O198" s="35" t="str">
        <x:v>ANEXO IX ATUAL</x:v>
      </x:c>
      <x:c r="P198" s="134" t="str"/>
      <x:c r="Q198" s="112" t="n">
        <x:v>0</x:v>
      </x:c>
    </x:row>
    <x:row r="199">
      <x:c r="A199" s="35" t="str">
        <x:v>O&amp;M</x:v>
      </x:c>
      <x:c r="B199" s="35" t="str">
        <x:v>LINHA VIVA</x:v>
      </x:c>
      <x:c r="C199" s="35" t="str">
        <x:v>5031200319</x:v>
      </x:c>
      <x:c r="D199" s="134" t="str">
        <x:v>RET ESTR PRI 1F SUSP/PAS SP S/CRUZ LV</x:v>
      </x:c>
      <x:c r="E199" s="35" t="str">
        <x:v>UNIDADE</x:v>
      </x:c>
      <x:c r="F199" s="131" t="n">
        <x:v>202.24</x:v>
      </x:c>
      <x:c r="G199" s="131" t="n">
        <x:v>29</x:v>
      </x:c>
      <x:c r="H199" s="131" t="n">
        <x:f>G199-F199</x:f>
        <x:v>-173.24</x:v>
      </x:c>
      <x:c r="I199" s="38" t="n">
        <x:v>119.92</x:v>
      </x:c>
      <x:c r="J199" s="38" t="n">
        <x:f>F199*I199</x:f>
        <x:v>24252.6208</x:v>
      </x:c>
      <x:c r="K199" s="38" t="n">
        <x:f>G199*I199</x:f>
        <x:v>3477.68</x:v>
      </x:c>
      <x:c r="L199" s="38" t="n">
        <x:v>5219.13</x:v>
      </x:c>
      <x:c r="M199" s="41" t="n">
        <x:f>IF(K199=0,"",L199/K199)</x:f>
        <x:v>1.5007505003335557</x:v>
      </x:c>
      <x:c r="N199" s="35" t="str">
        <x:v>VOLUME EQTL MAIOR</x:v>
      </x:c>
      <x:c r="O199" s="35" t="str">
        <x:v>ANEXO IX ATUAL</x:v>
      </x:c>
      <x:c r="P199" s="134" t="str">
        <x:v>5400099745</x:v>
      </x:c>
      <x:c r="Q199" s="112" t="n">
        <x:v>21</x:v>
      </x:c>
    </x:row>
    <x:row r="200">
      <x:c r="A200" s="35" t="str">
        <x:v>O&amp;M</x:v>
      </x:c>
      <x:c r="B200" s="35" t="str">
        <x:v>LINHA MORTA</x:v>
      </x:c>
      <x:c r="C200" s="35" t="str">
        <x:v>5021000154</x:v>
      </x:c>
      <x:c r="D200" s="134" t="str">
        <x:v>RET ESTR PRI 2/3F ANC/AMA CRUZ DP HT LM</x:v>
      </x:c>
      <x:c r="E200" s="35" t="str">
        <x:v>CONJUNTO</x:v>
      </x:c>
      <x:c r="F200" s="131" t="n">
        <x:v>14.666667</x:v>
      </x:c>
      <x:c r="G200" s="131" t="n">
        <x:v>0</x:v>
      </x:c>
      <x:c r="H200" s="131" t="n">
        <x:f>G200-F200</x:f>
        <x:v>-14.666667</x:v>
      </x:c>
      <x:c r="I200" s="38" t="n">
        <x:v>1277.42</x:v>
      </x:c>
      <x:c r="J200" s="38" t="n">
        <x:f>F200*I200</x:f>
        <x:v>18735.49375914</x:v>
      </x:c>
      <x:c r="K200" s="38" t="n">
        <x:f>G200*I200</x:f>
        <x:v>0</x:v>
      </x:c>
      <x:c r="L200" s="38" t="n">
        <x:v>0</x:v>
      </x:c>
      <x:c r="M200" s="41" t="str">
        <x:f>IF(K200=0,"",L200/K200)</x:f>
      </x:c>
      <x:c r="N200" s="35" t="str">
        <x:v>SEM HISTÓRICO EM 2025</x:v>
      </x:c>
      <x:c r="O200" s="35" t="str">
        <x:v>ANEXO IX ATUAL</x:v>
      </x:c>
      <x:c r="P200" s="134" t="str"/>
      <x:c r="Q200" s="112" t="n">
        <x:v>0</x:v>
      </x:c>
    </x:row>
    <x:row r="201">
      <x:c r="A201" s="35" t="str">
        <x:v>O&amp;M</x:v>
      </x:c>
      <x:c r="B201" s="35" t="str">
        <x:v>LINHA MORTA</x:v>
      </x:c>
      <x:c r="C201" s="35" t="str">
        <x:v>5022000257</x:v>
      </x:c>
      <x:c r="D201" s="134" t="str">
        <x:v>INST ESTRIBO OU GRAMPO LINHA VIVA RD LM</x:v>
      </x:c>
      <x:c r="E201" s="35" t="str">
        <x:v>UNIDADE</x:v>
      </x:c>
      <x:c r="F201" s="131" t="n">
        <x:v>194.147346</x:v>
      </x:c>
      <x:c r="G201" s="131" t="n">
        <x:v>96</x:v>
      </x:c>
      <x:c r="H201" s="131" t="n">
        <x:f>G201-F201</x:f>
        <x:v>-98.147346</x:v>
      </x:c>
      <x:c r="I201" s="38" t="n">
        <x:v>187.31</x:v>
      </x:c>
      <x:c r="J201" s="38" t="n">
        <x:f>F201*I201</x:f>
        <x:v>36365.73937926</x:v>
      </x:c>
      <x:c r="K201" s="38" t="n">
        <x:f>G201*I201</x:f>
        <x:v>17981.760000000002</x:v>
      </x:c>
      <x:c r="L201" s="38" t="n">
        <x:v>20025.85</x:v>
      </x:c>
      <x:c r="M201" s="41" t="n">
        <x:f>IF(K201=0,"",L201/K201)</x:f>
        <x:v>1.113675746979161</x:v>
      </x:c>
      <x:c r="N201" s="35" t="str">
        <x:v>VOLUME EQTL MAIOR</x:v>
      </x:c>
      <x:c r="O201" s="35" t="str">
        <x:v>ANEXO IX ATUAL</x:v>
      </x:c>
      <x:c r="P201" s="134" t="str">
        <x:v>5400099235 · 5400099676</x:v>
      </x:c>
      <x:c r="Q201" s="112" t="n">
        <x:v>46</x:v>
      </x:c>
    </x:row>
    <x:row r="202">
      <x:c r="A202" s="35" t="str">
        <x:v>O&amp;M</x:v>
      </x:c>
      <x:c r="B202" s="35" t="str">
        <x:v>LINHA MORTA</x:v>
      </x:c>
      <x:c r="C202" s="35" t="str">
        <x:v>5025300125</x:v>
      </x:c>
      <x:c r="D202" s="134" t="str">
        <x:v>RET REGULADOR TENSAO 3F POSTE/PLATAF LM</x:v>
      </x:c>
      <x:c r="E202" s="35" t="str">
        <x:v>UNIDADE</x:v>
      </x:c>
      <x:c r="F202" s="131" t="n">
        <x:v>25</x:v>
      </x:c>
      <x:c r="G202" s="131" t="n">
        <x:v>11</x:v>
      </x:c>
      <x:c r="H202" s="131" t="n">
        <x:f>G202-F202</x:f>
        <x:v>-14</x:v>
      </x:c>
      <x:c r="I202" s="38" t="n">
        <x:v>1292.54</x:v>
      </x:c>
      <x:c r="J202" s="38" t="n">
        <x:f>F202*I202</x:f>
        <x:v>32313.5</x:v>
      </x:c>
      <x:c r="K202" s="38" t="n">
        <x:f>G202*I202</x:f>
        <x:v>14217.939999999999</x:v>
      </x:c>
      <x:c r="L202" s="38" t="n">
        <x:v>45918.04</x:v>
      </x:c>
      <x:c r="M202" s="41" t="n">
        <x:f>IF(K202=0,"",L202/K202)</x:f>
        <x:v>3.2295845952367226</x:v>
      </x:c>
      <x:c r="N202" s="35" t="str">
        <x:v>VOLUME EQTL MAIOR</x:v>
      </x:c>
      <x:c r="O202" s="35" t="str">
        <x:v>ANEXO IX ATUAL</x:v>
      </x:c>
      <x:c r="P202" s="134" t="str">
        <x:v>5400099579 · 5400099580 · 5400099577 · 5400099581</x:v>
      </x:c>
      <x:c r="Q202" s="112" t="n">
        <x:v>11</x:v>
      </x:c>
    </x:row>
    <x:row r="203">
      <x:c r="A203" s="35" t="str">
        <x:v>O&amp;M</x:v>
      </x:c>
      <x:c r="B203" s="35" t="str">
        <x:v>LINHA MORTA</x:v>
      </x:c>
      <x:c r="C203" s="35" t="str">
        <x:v>5025300111</x:v>
      </x:c>
      <x:c r="D203" s="134" t="str">
        <x:v>OPERAR/MANOB CHAVE/GRAMPO LV LM</x:v>
      </x:c>
      <x:c r="E203" s="35" t="str">
        <x:v>CONJUNTO</x:v>
      </x:c>
      <x:c r="F203" s="131" t="n">
        <x:v>37.719567</x:v>
      </x:c>
      <x:c r="G203" s="131" t="n">
        <x:v>0</x:v>
      </x:c>
      <x:c r="H203" s="131" t="n">
        <x:f>G203-F203</x:f>
        <x:v>-37.719567</x:v>
      </x:c>
      <x:c r="I203" s="38" t="n">
        <x:v>420.9</x:v>
      </x:c>
      <x:c r="J203" s="38" t="n">
        <x:f>F203*I203</x:f>
        <x:v>15876.165750299999</x:v>
      </x:c>
      <x:c r="K203" s="38" t="n">
        <x:f>G203*I203</x:f>
        <x:v>0</x:v>
      </x:c>
      <x:c r="L203" s="38" t="n">
        <x:v>0</x:v>
      </x:c>
      <x:c r="M203" s="41" t="str">
        <x:f>IF(K203=0,"",L203/K203)</x:f>
      </x:c>
      <x:c r="N203" s="35" t="str">
        <x:v>SEM HISTÓRICO EM 2025</x:v>
      </x:c>
      <x:c r="O203" s="35" t="str">
        <x:v>ANEXO IX ATUAL</x:v>
      </x:c>
      <x:c r="P203" s="134" t="str"/>
      <x:c r="Q203" s="112" t="n">
        <x:v>0</x:v>
      </x:c>
    </x:row>
    <x:row r="204">
      <x:c r="A204" s="35" t="str">
        <x:v>O&amp;M</x:v>
      </x:c>
      <x:c r="B204" s="35" t="str">
        <x:v>LINHA MORTA</x:v>
      </x:c>
      <x:c r="C204" s="35" t="str">
        <x:v>5021000155</x:v>
      </x:c>
      <x:c r="D204" s="134" t="str">
        <x:v>INST ESTR PRI 2/3F ANC/AMA S/CRUZ HTE LM</x:v>
      </x:c>
      <x:c r="E204" s="35" t="str">
        <x:v>CONJUNTO</x:v>
      </x:c>
      <x:c r="F204" s="131" t="n">
        <x:v>10.666667</x:v>
      </x:c>
      <x:c r="G204" s="131" t="n">
        <x:v>0</x:v>
      </x:c>
      <x:c r="H204" s="131" t="n">
        <x:f>G204-F204</x:f>
        <x:v>-10.666667</x:v>
      </x:c>
      <x:c r="I204" s="38" t="n">
        <x:v>1478.14</x:v>
      </x:c>
      <x:c r="J204" s="38" t="n">
        <x:f>F204*I204</x:f>
        <x:v>15766.827159380002</x:v>
      </x:c>
      <x:c r="K204" s="38" t="n">
        <x:f>G204*I204</x:f>
        <x:v>0</x:v>
      </x:c>
      <x:c r="L204" s="38" t="n">
        <x:v>0</x:v>
      </x:c>
      <x:c r="M204" s="41" t="str">
        <x:f>IF(K204=0,"",L204/K204)</x:f>
      </x:c>
      <x:c r="N204" s="35" t="str">
        <x:v>SEM HISTÓRICO EM 2025</x:v>
      </x:c>
      <x:c r="O204" s="35" t="str">
        <x:v>ANEXO IX ATUAL</x:v>
      </x:c>
      <x:c r="P204" s="134" t="str"/>
      <x:c r="Q204" s="112" t="n">
        <x:v>0</x:v>
      </x:c>
    </x:row>
    <x:row r="205">
      <x:c r="A205" s="35" t="str">
        <x:v>O&amp;M</x:v>
      </x:c>
      <x:c r="B205" s="35" t="str">
        <x:v>LINHA VIVA</x:v>
      </x:c>
      <x:c r="C205" s="35" t="str">
        <x:v>5031300113</x:v>
      </x:c>
      <x:c r="D205" s="134" t="str">
        <x:v>RET ISOLAD DISCO/ANCORAGEM LV</x:v>
      </x:c>
      <x:c r="E205" s="35" t="str">
        <x:v>CONJUNTO</x:v>
      </x:c>
      <x:c r="F205" s="131" t="n">
        <x:v>177.786667</x:v>
      </x:c>
      <x:c r="G205" s="131" t="n">
        <x:v>116</x:v>
      </x:c>
      <x:c r="H205" s="131" t="n">
        <x:f>G205-F205</x:f>
        <x:v>-61.786666999999994</x:v>
      </x:c>
      <x:c r="I205" s="38" t="n">
        <x:v>254.55</x:v>
      </x:c>
      <x:c r="J205" s="38" t="n">
        <x:f>F205*I205</x:f>
        <x:v>45255.59608485</x:v>
      </x:c>
      <x:c r="K205" s="38" t="n">
        <x:f>G205*I205</x:f>
        <x:v>29527.800000000003</x:v>
      </x:c>
      <x:c r="L205" s="38" t="n">
        <x:v>20102.19</x:v>
      </x:c>
      <x:c r="M205" s="41" t="n">
        <x:f>IF(K205=0,"",L205/K205)</x:f>
        <x:v>0.6807886127649198</x:v>
      </x:c>
      <x:c r="N205" s="35" t="str">
        <x:v>VOLUME EQTL MAIOR</x:v>
      </x:c>
      <x:c r="O205" s="35" t="str">
        <x:v>ANEXO IX ATUAL</x:v>
      </x:c>
      <x:c r="P205" s="134" t="str">
        <x:v>5400099325</x:v>
      </x:c>
      <x:c r="Q205" s="112" t="n">
        <x:v>50</x:v>
      </x:c>
    </x:row>
    <x:row r="206">
      <x:c r="A206" s="35" t="str">
        <x:v>O&amp;M</x:v>
      </x:c>
      <x:c r="B206" s="35" t="str">
        <x:v>LINHA MORTA</x:v>
      </x:c>
      <x:c r="C206" s="35" t="str">
        <x:v>5022000250</x:v>
      </x:c>
      <x:c r="D206" s="134" t="str">
        <x:v>INST FLY TAP/CRUZAM AEREO LM</x:v>
      </x:c>
      <x:c r="E206" s="35" t="str">
        <x:v>UNIDADE</x:v>
      </x:c>
      <x:c r="F206" s="131" t="n">
        <x:v>6.666667</x:v>
      </x:c>
      <x:c r="G206" s="131" t="n">
        <x:v>35</x:v>
      </x:c>
      <x:c r="H206" s="131" t="n">
        <x:f>G206-F206</x:f>
        <x:v>28.333333</x:v>
      </x:c>
      <x:c r="I206" s="38" t="n">
        <x:v>541.17</x:v>
      </x:c>
      <x:c r="J206" s="38" t="n">
        <x:f>F206*I206</x:f>
        <x:v>3607.8001803899997</x:v>
      </x:c>
      <x:c r="K206" s="38" t="n">
        <x:f>G206*I206</x:f>
        <x:v>18940.949999999997</x:v>
      </x:c>
      <x:c r="L206" s="38" t="n">
        <x:v>6504.46</x:v>
      </x:c>
      <x:c r="M206" s="41" t="n">
        <x:f>IF(K206=0,"",L206/K206)</x:f>
        <x:v>0.3434072736583963</x:v>
      </x:c>
      <x:c r="N206" s="35" t="str">
        <x:v>VOLUME SETUP MAIOR</x:v>
      </x:c>
      <x:c r="O206" s="35" t="str">
        <x:v>ANEXO IX ATUAL</x:v>
      </x:c>
      <x:c r="P206" s="134" t="str">
        <x:v>5400099245 · 5400099688</x:v>
      </x:c>
      <x:c r="Q206" s="112" t="n">
        <x:v>12</x:v>
      </x:c>
    </x:row>
    <x:row r="207">
      <x:c r="A207" s="35" t="str">
        <x:v>O&amp;M</x:v>
      </x:c>
      <x:c r="B207" s="35" t="str">
        <x:v>LINHA MORTA</x:v>
      </x:c>
      <x:c r="C207" s="35" t="str">
        <x:v>5025300384</x:v>
      </x:c>
      <x:c r="D207" s="134" t="str">
        <x:v>RET ESPACADOR/AFASTADOR REDE PRI/SEC LM</x:v>
      </x:c>
      <x:c r="E207" s="35" t="str">
        <x:v>CONJUNTO</x:v>
      </x:c>
      <x:c r="F207" s="131" t="n">
        <x:v>246.666667</x:v>
      </x:c>
      <x:c r="G207" s="131" t="n">
        <x:v>152</x:v>
      </x:c>
      <x:c r="H207" s="131" t="n">
        <x:f>G207-F207</x:f>
        <x:v>-94.66666699999999</x:v>
      </x:c>
      <x:c r="I207" s="38" t="n">
        <x:v>157.74</x:v>
      </x:c>
      <x:c r="J207" s="38" t="n">
        <x:f>F207*I207</x:f>
        <x:v>38909.20005258</x:v>
      </x:c>
      <x:c r="K207" s="38" t="n">
        <x:f>G207*I207</x:f>
        <x:v>23976.480000000003</x:v>
      </x:c>
      <x:c r="L207" s="38" t="n">
        <x:v>5417.45</x:v>
      </x:c>
      <x:c r="M207" s="41" t="n">
        <x:f>IF(K207=0,"",L207/K207)</x:f>
        <x:v>0.22594851287595172</x:v>
      </x:c>
      <x:c r="N207" s="35" t="str">
        <x:v>VOLUME EQTL MAIOR</x:v>
      </x:c>
      <x:c r="O207" s="35" t="str">
        <x:v>ANEXO IX ATUAL</x:v>
      </x:c>
      <x:c r="P207" s="134" t="str">
        <x:v>5400099155</x:v>
      </x:c>
      <x:c r="Q207" s="112" t="n">
        <x:v>24</x:v>
      </x:c>
    </x:row>
    <x:row r="208">
      <x:c r="A208" s="35" t="str">
        <x:v>O&amp;M</x:v>
      </x:c>
      <x:c r="B208" s="35" t="str">
        <x:v>LINHA VIVA</x:v>
      </x:c>
      <x:c r="C208" s="35" t="str">
        <x:v>5033000297</x:v>
      </x:c>
      <x:c r="D208" s="134" t="str">
        <x:v>RET CHAVE FACA LV</x:v>
      </x:c>
      <x:c r="E208" s="35" t="str">
        <x:v>UNIDADE</x:v>
      </x:c>
      <x:c r="F208" s="131" t="n">
        <x:v>753</x:v>
      </x:c>
      <x:c r="G208" s="131" t="n">
        <x:v>709</x:v>
      </x:c>
      <x:c r="H208" s="131" t="n">
        <x:f>G208-F208</x:f>
        <x:v>-44</x:v>
      </x:c>
      <x:c r="I208" s="38" t="n">
        <x:v>338.64</x:v>
      </x:c>
      <x:c r="J208" s="38" t="n">
        <x:f>F208*I208</x:f>
        <x:v>254995.91999999998</x:v>
      </x:c>
      <x:c r="K208" s="38" t="n">
        <x:f>G208*I208</x:f>
        <x:v>240095.75999999998</x:v>
      </x:c>
      <x:c r="L208" s="38" t="n">
        <x:v>369006.45</x:v>
      </x:c>
      <x:c r="M208" s="41" t="n">
        <x:f>IF(K208=0,"",L208/K208)</x:f>
        <x:v>1.5369136464550646</x:v>
      </x:c>
      <x:c r="N208" s="35" t="str">
        <x:v>VOLUME EQTL MAIOR</x:v>
      </x:c>
      <x:c r="O208" s="35" t="str">
        <x:v>ANEXO IX ATUAL</x:v>
      </x:c>
      <x:c r="P208" s="134" t="str">
        <x:v>5400099080 · 5400099078 · 5400099081</x:v>
      </x:c>
      <x:c r="Q208" s="112" t="n">
        <x:v>263</x:v>
      </x:c>
    </x:row>
    <x:row r="209">
      <x:c r="A209" s="35" t="str">
        <x:v>O&amp;M</x:v>
      </x:c>
      <x:c r="B209" s="35" t="str">
        <x:v>LINHA MORTA</x:v>
      </x:c>
      <x:c r="C209" s="35" t="str">
        <x:v>5020200039</x:v>
      </x:c>
      <x:c r="D209" s="134" t="str">
        <x:v>TENSIONAR ESTAI LM</x:v>
      </x:c>
      <x:c r="E209" s="35" t="str">
        <x:v>CONJUNTO</x:v>
      </x:c>
      <x:c r="F209" s="131" t="n">
        <x:v>0</x:v>
      </x:c>
      <x:c r="G209" s="131" t="n">
        <x:v>79</x:v>
      </x:c>
      <x:c r="H209" s="131" t="n">
        <x:f>G209-F209</x:f>
        <x:v>79</x:v>
      </x:c>
      <x:c r="I209" s="38" t="n">
        <x:v>184.03</x:v>
      </x:c>
      <x:c r="J209" s="38" t="n">
        <x:f>F209*I209</x:f>
        <x:v>0</x:v>
      </x:c>
      <x:c r="K209" s="38" t="n">
        <x:f>G209*I209</x:f>
        <x:v>14538.37</x:v>
      </x:c>
      <x:c r="L209" s="38" t="n">
        <x:v>7710.4</x:v>
      </x:c>
      <x:c r="M209" s="41" t="n">
        <x:f>IF(K209=0,"",L209/K209)</x:f>
        <x:v>0.530348312775091</x:v>
      </x:c>
      <x:c r="N209" s="35" t="str">
        <x:v>NÃO PREVISTO PELA EQTL</x:v>
      </x:c>
      <x:c r="O209" s="35" t="str">
        <x:v>ANEXO IX ATUAL</x:v>
      </x:c>
      <x:c r="P209" s="134" t="str">
        <x:v>5400099511</x:v>
      </x:c>
      <x:c r="Q209" s="112" t="n">
        <x:v>72</x:v>
      </x:c>
    </x:row>
    <x:row r="210">
      <x:c r="A210" s="35" t="str">
        <x:v>O&amp;M</x:v>
      </x:c>
      <x:c r="B210" s="35" t="str">
        <x:v>LINHA MORTA</x:v>
      </x:c>
      <x:c r="C210" s="35" t="str">
        <x:v>5022000240</x:v>
      </x:c>
      <x:c r="D210" s="134" t="str">
        <x:v>TENSIONAR COND NU COBRE &lt;= 50MM² LM</x:v>
      </x:c>
      <x:c r="E210" s="35" t="str">
        <x:v>UNIDADE</x:v>
      </x:c>
      <x:c r="F210" s="131" t="n">
        <x:v>110.783025</x:v>
      </x:c>
      <x:c r="G210" s="131" t="n">
        <x:v>41.521</x:v>
      </x:c>
      <x:c r="H210" s="131" t="n">
        <x:f>G210-F210</x:f>
        <x:v>-69.262025</x:v>
      </x:c>
      <x:c r="I210" s="38" t="n">
        <x:v>208.87</x:v>
      </x:c>
      <x:c r="J210" s="38" t="n">
        <x:f>F210*I210</x:f>
        <x:v>23139.25043175</x:v>
      </x:c>
      <x:c r="K210" s="38" t="n">
        <x:f>G210*I210</x:f>
        <x:v>8672.49127</x:v>
      </x:c>
      <x:c r="L210" s="38" t="n">
        <x:v>129327.77</x:v>
      </x:c>
      <x:c r="M210" s="41" t="n">
        <x:f>IF(K210=0,"",L210/K210)</x:f>
        <x:v>14.912412820451303</x:v>
      </x:c>
      <x:c r="N210" s="35" t="str">
        <x:v>VOLUME EQTL MAIOR</x:v>
      </x:c>
      <x:c r="O210" s="35" t="str">
        <x:v>ANEXO IX ATUAL</x:v>
      </x:c>
      <x:c r="P210" s="134" t="str">
        <x:v>5400099493 · 5400099501</x:v>
      </x:c>
      <x:c r="Q210" s="112" t="n">
        <x:v>206</x:v>
      </x:c>
    </x:row>
    <x:row r="211">
      <x:c r="A211" s="35" t="str">
        <x:v>O&amp;M</x:v>
      </x:c>
      <x:c r="B211" s="35" t="str">
        <x:v>LINHA MORTA</x:v>
      </x:c>
      <x:c r="C211" s="35" t="str">
        <x:v>5022000277</x:v>
      </x:c>
      <x:c r="D211" s="134" t="str">
        <x:v>RET COND COBERTO RDC 35-70MM2 LM</x:v>
      </x:c>
      <x:c r="E211" s="35" t="str">
        <x:v>METRO</x:v>
      </x:c>
      <x:c r="F211" s="131" t="n">
        <x:v>576</x:v>
      </x:c>
      <x:c r="G211" s="131" t="n">
        <x:v>4079</x:v>
      </x:c>
      <x:c r="H211" s="131" t="n">
        <x:f>G211-F211</x:f>
        <x:v>3503</x:v>
      </x:c>
      <x:c r="I211" s="38" t="n">
        <x:v>4.07</x:v>
      </x:c>
      <x:c r="J211" s="38" t="n">
        <x:f>F211*I211</x:f>
        <x:v>2344.32</x:v>
      </x:c>
      <x:c r="K211" s="38" t="n">
        <x:f>G211*I211</x:f>
        <x:v>16601.530000000002</x:v>
      </x:c>
      <x:c r="L211" s="38" t="n">
        <x:v>13707.25</x:v>
      </x:c>
      <x:c r="M211" s="41" t="n">
        <x:f>IF(K211=0,"",L211/K211)</x:f>
        <x:v>0.8256618516486129</x:v>
      </x:c>
      <x:c r="N211" s="35" t="str">
        <x:v>VOLUME SETUP MAIOR</x:v>
      </x:c>
      <x:c r="O211" s="35" t="str">
        <x:v>ANEXO IX ATUAL</x:v>
      </x:c>
      <x:c r="P211" s="134" t="str">
        <x:v>5400099529 · 5400099530</x:v>
      </x:c>
      <x:c r="Q211" s="112" t="n">
        <x:v>70</x:v>
      </x:c>
    </x:row>
    <x:row r="212">
      <x:c r="A212" s="35" t="str">
        <x:v>O&amp;M</x:v>
      </x:c>
      <x:c r="B212" s="35" t="str">
        <x:v>LINHA MORTA</x:v>
      </x:c>
      <x:c r="C212" s="35" t="str">
        <x:v>5022200036</x:v>
      </x:c>
      <x:c r="D212" s="134" t="str">
        <x:v>INST FIO TERRA LM</x:v>
      </x:c>
      <x:c r="E212" s="35" t="str">
        <x:v>UNIDADE</x:v>
      </x:c>
      <x:c r="F212" s="131" t="n">
        <x:v>12.645256</x:v>
      </x:c>
      <x:c r="G212" s="131" t="n">
        <x:v>61</x:v>
      </x:c>
      <x:c r="H212" s="131" t="n">
        <x:f>G212-F212</x:f>
        <x:v>48.354744</x:v>
      </x:c>
      <x:c r="I212" s="38" t="n">
        <x:v>286.95</x:v>
      </x:c>
      <x:c r="J212" s="38" t="n">
        <x:f>F212*I212</x:f>
        <x:v>3628.5562092</x:v>
      </x:c>
      <x:c r="K212" s="38" t="n">
        <x:f>G212*I212</x:f>
        <x:v>17503.95</x:v>
      </x:c>
      <x:c r="L212" s="38" t="n">
        <x:v>5953.6</x:v>
      </x:c>
      <x:c r="M212" s="41" t="n">
        <x:f>IF(K212=0,"",L212/K212)</x:f>
        <x:v>0.3401289423244468</x:v>
      </x:c>
      <x:c r="N212" s="35" t="str">
        <x:v>VOLUME SETUP MAIOR</x:v>
      </x:c>
      <x:c r="O212" s="35" t="str">
        <x:v>ANEXO IX ATUAL</x:v>
      </x:c>
      <x:c r="P212" s="134" t="str">
        <x:v>5400099674</x:v>
      </x:c>
      <x:c r="Q212" s="112" t="n">
        <x:v>61</x:v>
      </x:c>
    </x:row>
    <x:row r="213">
      <x:c r="A213" s="35" t="str">
        <x:v>O&amp;M</x:v>
      </x:c>
      <x:c r="B213" s="35" t="str">
        <x:v>LINHA VIVA</x:v>
      </x:c>
      <x:c r="C213" s="35" t="str">
        <x:v>5031200325</x:v>
      </x:c>
      <x:c r="D213" s="134" t="str">
        <x:v>RET ESTR PRI 1F ANC/AMA DP S/CRUZ LV</x:v>
      </x:c>
      <x:c r="E213" s="35" t="str">
        <x:v>UNIDADE</x:v>
      </x:c>
      <x:c r="F213" s="131" t="n">
        <x:v>44</x:v>
      </x:c>
      <x:c r="G213" s="131" t="n">
        <x:v>1</x:v>
      </x:c>
      <x:c r="H213" s="131" t="n">
        <x:f>G213-F213</x:f>
        <x:v>-43</x:v>
      </x:c>
      <x:c r="I213" s="38" t="n">
        <x:v>321.92</x:v>
      </x:c>
      <x:c r="J213" s="38" t="n">
        <x:f>F213*I213</x:f>
        <x:v>14164.480000000001</x:v>
      </x:c>
      <x:c r="K213" s="38" t="n">
        <x:f>G213*I213</x:f>
        <x:v>321.92</x:v>
      </x:c>
      <x:c r="L213" s="38" t="n">
        <x:v>721.69</x:v>
      </x:c>
      <x:c r="M213" s="41" t="n">
        <x:f>IF(K213=0,"",L213/K213)</x:f>
        <x:v>2.2418302683896623</x:v>
      </x:c>
      <x:c r="N213" s="35" t="str">
        <x:v>VOLUME EQTL MAIOR</x:v>
      </x:c>
      <x:c r="O213" s="35" t="str">
        <x:v>ANEXO IX ATUAL</x:v>
      </x:c>
      <x:c r="P213" s="134" t="str">
        <x:v>5400099750</x:v>
      </x:c>
      <x:c r="Q213" s="112" t="n">
        <x:v>1</x:v>
      </x:c>
    </x:row>
    <x:row r="214">
      <x:c r="A214" s="35" t="str">
        <x:v>O&amp;M</x:v>
      </x:c>
      <x:c r="B214" s="35" t="str">
        <x:v>LINHA MORTA</x:v>
      </x:c>
      <x:c r="C214" s="35" t="str">
        <x:v>5022000232</x:v>
      </x:c>
      <x:c r="D214" s="134" t="str">
        <x:v>INST COND NU COBRE &lt;= 50MM² LM</x:v>
      </x:c>
      <x:c r="E214" s="35" t="str">
        <x:v>METRO</x:v>
      </x:c>
      <x:c r="F214" s="131" t="n">
        <x:v>934.666667</x:v>
      </x:c>
      <x:c r="G214" s="131" t="n">
        <x:v>3829</x:v>
      </x:c>
      <x:c r="H214" s="131" t="n">
        <x:f>G214-F214</x:f>
        <x:v>2894.333333</x:v>
      </x:c>
      <x:c r="I214" s="38" t="n">
        <x:v>4.6</x:v>
      </x:c>
      <x:c r="J214" s="38" t="n">
        <x:f>F214*I214</x:f>
        <x:v>4299.4666682</x:v>
      </x:c>
      <x:c r="K214" s="38" t="n">
        <x:f>G214*I214</x:f>
        <x:v>17613.399999999998</x:v>
      </x:c>
      <x:c r="L214" s="38" t="n">
        <x:v>24635.7</x:v>
      </x:c>
      <x:c r="M214" s="41" t="n">
        <x:f>IF(K214=0,"",L214/K214)</x:f>
        <x:v>1.3986907695277462</x:v>
      </x:c>
      <x:c r="N214" s="35" t="str">
        <x:v>VOLUME SETUP MAIOR</x:v>
      </x:c>
      <x:c r="O214" s="35" t="str">
        <x:v>ANEXO IX ATUAL</x:v>
      </x:c>
      <x:c r="P214" s="134" t="str">
        <x:v>5400099227 · 5400099228</x:v>
      </x:c>
      <x:c r="Q214" s="112" t="n">
        <x:v>18</x:v>
      </x:c>
    </x:row>
    <x:row r="215">
      <x:c r="A215" s="35" t="str">
        <x:v>O&amp;M</x:v>
      </x:c>
      <x:c r="B215" s="35" t="str">
        <x:v>LINHA MORTA</x:v>
      </x:c>
      <x:c r="C215" s="35" t="str">
        <x:v>5021000159</x:v>
      </x:c>
      <x:c r="D215" s="134" t="str">
        <x:v>RET ESTR PRI RDC PASSANTE SIMPLES LM</x:v>
      </x:c>
      <x:c r="E215" s="35" t="str">
        <x:v>CONJUNTO</x:v>
      </x:c>
      <x:c r="F215" s="131" t="n">
        <x:v>8</x:v>
      </x:c>
      <x:c r="G215" s="131" t="n">
        <x:v>46</x:v>
      </x:c>
      <x:c r="H215" s="131" t="n">
        <x:f>G215-F215</x:f>
        <x:v>38</x:v>
      </x:c>
      <x:c r="I215" s="38" t="n">
        <x:v>349.13</x:v>
      </x:c>
      <x:c r="J215" s="38" t="n">
        <x:f>F215*I215</x:f>
        <x:v>2793.04</x:v>
      </x:c>
      <x:c r="K215" s="38" t="n">
        <x:f>G215*I215</x:f>
        <x:v>16059.98</x:v>
      </x:c>
      <x:c r="L215" s="38" t="n">
        <x:v>7540.35</x:v>
      </x:c>
      <x:c r="M215" s="41" t="n">
        <x:f>IF(K215=0,"",L215/K215)</x:f>
        <x:v>0.46951179266723875</x:v>
      </x:c>
      <x:c r="N215" s="35" t="str">
        <x:v>VOLUME SETUP MAIOR</x:v>
      </x:c>
      <x:c r="O215" s="35" t="str">
        <x:v>ANEXO IX ATUAL</x:v>
      </x:c>
      <x:c r="P215" s="134" t="str">
        <x:v>5400099066 · 5400099068 · 5400099070</x:v>
      </x:c>
      <x:c r="Q215" s="112" t="n">
        <x:v>36</x:v>
      </x:c>
    </x:row>
    <x:row r="216">
      <x:c r="A216" s="35" t="str">
        <x:v>O&amp;M</x:v>
      </x:c>
      <x:c r="B216" s="35" t="str">
        <x:v>LINHA MORTA</x:v>
      </x:c>
      <x:c r="C216" s="35" t="str">
        <x:v>5022000267</x:v>
      </x:c>
      <x:c r="D216" s="134" t="str">
        <x:v>RET COND 4PLEX BT 3X10(10)-3X120(70) LM</x:v>
      </x:c>
      <x:c r="E216" s="35" t="str">
        <x:v>METRO</x:v>
      </x:c>
      <x:c r="F216" s="131" t="n">
        <x:v>2454</x:v>
      </x:c>
      <x:c r="G216" s="131" t="n">
        <x:v>0</x:v>
      </x:c>
      <x:c r="H216" s="131" t="n">
        <x:f>G216-F216</x:f>
        <x:v>-2454</x:v>
      </x:c>
      <x:c r="I216" s="38" t="n">
        <x:v>5</x:v>
      </x:c>
      <x:c r="J216" s="38" t="n">
        <x:f>F216*I216</x:f>
        <x:v>12270</x:v>
      </x:c>
      <x:c r="K216" s="38" t="n">
        <x:f>G216*I216</x:f>
        <x:v>0</x:v>
      </x:c>
      <x:c r="L216" s="38" t="n">
        <x:v>0</x:v>
      </x:c>
      <x:c r="M216" s="41" t="str">
        <x:f>IF(K216=0,"",L216/K216)</x:f>
      </x:c>
      <x:c r="N216" s="35" t="str">
        <x:v>SEM HISTÓRICO EM 2025</x:v>
      </x:c>
      <x:c r="O216" s="35" t="str">
        <x:v>ANEXO IX ATUAL</x:v>
      </x:c>
      <x:c r="P216" s="134" t="str"/>
      <x:c r="Q216" s="112" t="n">
        <x:v>0</x:v>
      </x:c>
    </x:row>
    <x:row r="217">
      <x:c r="A217" s="35" t="str">
        <x:v>O&amp;M</x:v>
      </x:c>
      <x:c r="B217" s="35" t="str">
        <x:v>LINHA MORTA</x:v>
      </x:c>
      <x:c r="C217" s="35" t="str">
        <x:v>5022000275</x:v>
      </x:c>
      <x:c r="D217" s="134" t="str">
        <x:v>TENSIONAR COND MULTIPLEXADO LM</x:v>
      </x:c>
      <x:c r="E217" s="35" t="str">
        <x:v>UNIDADE</x:v>
      </x:c>
      <x:c r="F217" s="131" t="n">
        <x:v>31.46548</x:v>
      </x:c>
      <x:c r="G217" s="131" t="n">
        <x:v>0</x:v>
      </x:c>
      <x:c r="H217" s="131" t="n">
        <x:f>G217-F217</x:f>
        <x:v>-31.46548</x:v>
      </x:c>
      <x:c r="I217" s="38" t="n">
        <x:v>376.86</x:v>
      </x:c>
      <x:c r="J217" s="38" t="n">
        <x:f>F217*I217</x:f>
        <x:v>11858.0807928</x:v>
      </x:c>
      <x:c r="K217" s="38" t="n">
        <x:f>G217*I217</x:f>
        <x:v>0</x:v>
      </x:c>
      <x:c r="L217" s="38" t="n">
        <x:v>0</x:v>
      </x:c>
      <x:c r="M217" s="41" t="str">
        <x:f>IF(K217=0,"",L217/K217)</x:f>
      </x:c>
      <x:c r="N217" s="35" t="str">
        <x:v>SEM HISTÓRICO EM 2025</x:v>
      </x:c>
      <x:c r="O217" s="35" t="str">
        <x:v>ANEXO IX ATUAL</x:v>
      </x:c>
      <x:c r="P217" s="134" t="str"/>
      <x:c r="Q217" s="112" t="n">
        <x:v>0</x:v>
      </x:c>
    </x:row>
    <x:row r="218">
      <x:c r="A218" s="35" t="str">
        <x:v>O&amp;M</x:v>
      </x:c>
      <x:c r="B218" s="35" t="str">
        <x:v>LINHA MORTA</x:v>
      </x:c>
      <x:c r="C218" s="35" t="str">
        <x:v>5022000279</x:v>
      </x:c>
      <x:c r="D218" s="134" t="str">
        <x:v>RET COND COBERTO RDC 95-185MM2 LM</x:v>
      </x:c>
      <x:c r="E218" s="35" t="str">
        <x:v>METRO</x:v>
      </x:c>
      <x:c r="F218" s="131" t="n">
        <x:v>233.333333</x:v>
      </x:c>
      <x:c r="G218" s="131" t="n">
        <x:v>2379</x:v>
      </x:c>
      <x:c r="H218" s="131" t="n">
        <x:f>G218-F218</x:f>
        <x:v>2145.666667</x:v>
      </x:c>
      <x:c r="I218" s="38" t="n">
        <x:v>5.52</x:v>
      </x:c>
      <x:c r="J218" s="38" t="n">
        <x:f>F218*I218</x:f>
        <x:v>1287.99999816</x:v>
      </x:c>
      <x:c r="K218" s="38" t="n">
        <x:f>G218*I218</x:f>
        <x:v>13132.079999999998</x:v>
      </x:c>
      <x:c r="L218" s="38" t="n">
        <x:v>10108.17</x:v>
      </x:c>
      <x:c r="M218" s="41" t="n">
        <x:f>IF(K218=0,"",L218/K218)</x:f>
        <x:v>0.7697310707823894</x:v>
      </x:c>
      <x:c r="N218" s="35" t="str">
        <x:v>VOLUME SETUP MAIOR</x:v>
      </x:c>
      <x:c r="O218" s="35" t="str">
        <x:v>ANEXO IX ATUAL</x:v>
      </x:c>
      <x:c r="P218" s="134" t="str">
        <x:v>5400099531 · 5400099532</x:v>
      </x:c>
      <x:c r="Q218" s="112" t="n">
        <x:v>30</x:v>
      </x:c>
    </x:row>
    <x:row r="219">
      <x:c r="A219" s="35" t="str">
        <x:v>O&amp;M</x:v>
      </x:c>
      <x:c r="B219" s="35" t="str">
        <x:v>LINHA MORTA</x:v>
      </x:c>
      <x:c r="C219" s="35" t="str">
        <x:v>5025300145</x:v>
      </x:c>
      <x:c r="D219" s="134" t="str">
        <x:v>INST ESTR CP TRAFO DT 2F FF LM</x:v>
      </x:c>
      <x:c r="E219" s="35" t="str">
        <x:v>CONJUNTO</x:v>
      </x:c>
      <x:c r="F219" s="131" t="n">
        <x:v>41.333333</x:v>
      </x:c>
      <x:c r="G219" s="131" t="n">
        <x:v>46</x:v>
      </x:c>
      <x:c r="H219" s="131" t="n">
        <x:f>G219-F219</x:f>
        <x:v>4.666666999999997</x:v>
      </x:c>
      <x:c r="I219" s="38" t="n">
        <x:v>2234.63</x:v>
      </x:c>
      <x:c r="J219" s="38" t="n">
        <x:f>F219*I219</x:f>
        <x:v>92364.70592179001</x:v>
      </x:c>
      <x:c r="K219" s="38" t="n">
        <x:f>G219*I219</x:f>
        <x:v>102792.98000000001</x:v>
      </x:c>
      <x:c r="L219" s="38" t="n">
        <x:v>81181.09</x:v>
      </x:c>
      <x:c r="M219" s="41" t="n">
        <x:f>IF(K219=0,"",L219/K219)</x:f>
        <x:v>0.7897532496868949</x:v>
      </x:c>
      <x:c r="N219" s="35" t="str">
        <x:v>VOLUME SETUP MAIOR</x:v>
      </x:c>
      <x:c r="O219" s="35" t="str">
        <x:v>ANEXO IX ATUAL</x:v>
      </x:c>
      <x:c r="P219" s="134" t="str">
        <x:v>5400099280 · 5400099714</x:v>
      </x:c>
      <x:c r="Q219" s="112" t="n">
        <x:v>46</x:v>
      </x:c>
    </x:row>
    <x:row r="220">
      <x:c r="A220" s="35" t="str">
        <x:v>O&amp;M</x:v>
      </x:c>
      <x:c r="B220" s="35" t="str">
        <x:v>LINHA MORTA</x:v>
      </x:c>
      <x:c r="C220" s="35" t="str">
        <x:v>5022000264</x:v>
      </x:c>
      <x:c r="D220" s="134" t="str">
        <x:v>INST COND 3PLEX BT 2X10(10)-2X35(35) LM</x:v>
      </x:c>
      <x:c r="E220" s="35" t="str">
        <x:v>METRO</x:v>
      </x:c>
      <x:c r="F220" s="131" t="n">
        <x:v>576</x:v>
      </x:c>
      <x:c r="G220" s="131" t="n">
        <x:v>0</x:v>
      </x:c>
      <x:c r="H220" s="131" t="n">
        <x:f>G220-F220</x:f>
        <x:v>-576</x:v>
      </x:c>
      <x:c r="I220" s="38" t="n">
        <x:v>18.01</x:v>
      </x:c>
      <x:c r="J220" s="38" t="n">
        <x:f>F220*I220</x:f>
        <x:v>10373.76</x:v>
      </x:c>
      <x:c r="K220" s="38" t="n">
        <x:f>G220*I220</x:f>
        <x:v>0</x:v>
      </x:c>
      <x:c r="L220" s="38" t="n">
        <x:v>0</x:v>
      </x:c>
      <x:c r="M220" s="41" t="str">
        <x:f>IF(K220=0,"",L220/K220)</x:f>
      </x:c>
      <x:c r="N220" s="35" t="str">
        <x:v>SEM HISTÓRICO EM 2025</x:v>
      </x:c>
      <x:c r="O220" s="35" t="str">
        <x:v>ANEXO IX ATUAL</x:v>
      </x:c>
      <x:c r="P220" s="134" t="str"/>
      <x:c r="Q220" s="112" t="n">
        <x:v>0</x:v>
      </x:c>
    </x:row>
    <x:row r="221">
      <x:c r="A221" s="35" t="str">
        <x:v>O&amp;M</x:v>
      </x:c>
      <x:c r="B221" s="35" t="str">
        <x:v>LINHA MORTA</x:v>
      </x:c>
      <x:c r="C221" s="35" t="str">
        <x:v>5021100016</x:v>
      </x:c>
      <x:c r="D221" s="134" t="str">
        <x:v>INST ESTRUT SECUNDARIA CRUZETA BT LM</x:v>
      </x:c>
      <x:c r="E221" s="35" t="str">
        <x:v>CONJUNTO</x:v>
      </x:c>
      <x:c r="F221" s="131" t="n">
        <x:v>16</x:v>
      </x:c>
      <x:c r="G221" s="131" t="n">
        <x:v>0</x:v>
      </x:c>
      <x:c r="H221" s="131" t="n">
        <x:f>G221-F221</x:f>
        <x:v>-16</x:v>
      </x:c>
      <x:c r="I221" s="38" t="n">
        <x:v>625.7</x:v>
      </x:c>
      <x:c r="J221" s="38" t="n">
        <x:f>F221*I221</x:f>
        <x:v>10011.2</x:v>
      </x:c>
      <x:c r="K221" s="38" t="n">
        <x:f>G221*I221</x:f>
        <x:v>0</x:v>
      </x:c>
      <x:c r="L221" s="38" t="n">
        <x:v>0</x:v>
      </x:c>
      <x:c r="M221" s="41" t="str">
        <x:f>IF(K221=0,"",L221/K221)</x:f>
      </x:c>
      <x:c r="N221" s="35" t="str">
        <x:v>SEM HISTÓRICO EM 2025</x:v>
      </x:c>
      <x:c r="O221" s="35" t="str">
        <x:v>ANEXO IX ATUAL</x:v>
      </x:c>
      <x:c r="P221" s="134" t="str"/>
      <x:c r="Q221" s="112" t="n">
        <x:v>0</x:v>
      </x:c>
    </x:row>
    <x:row r="222">
      <x:c r="A222" s="35" t="str">
        <x:v>O&amp;M</x:v>
      </x:c>
      <x:c r="B222" s="35" t="str">
        <x:v>LINHA MORTA</x:v>
      </x:c>
      <x:c r="C222" s="35" t="str">
        <x:v>5021000168</x:v>
      </x:c>
      <x:c r="D222" s="134" t="str">
        <x:v>INST ESTR PRI RDC DN-CE LM</x:v>
      </x:c>
      <x:c r="E222" s="35" t="str">
        <x:v>CONJUNTO</x:v>
      </x:c>
      <x:c r="F222" s="131" t="n">
        <x:v>9.338311</x:v>
      </x:c>
      <x:c r="G222" s="131" t="n">
        <x:v>0</x:v>
      </x:c>
      <x:c r="H222" s="131" t="n">
        <x:f>G222-F222</x:f>
        <x:v>-9.338311</x:v>
      </x:c>
      <x:c r="I222" s="38" t="n">
        <x:v>1042.13</x:v>
      </x:c>
      <x:c r="J222" s="38" t="n">
        <x:f>F222*I222</x:f>
        <x:v>9731.73404243</x:v>
      </x:c>
      <x:c r="K222" s="38" t="n">
        <x:f>G222*I222</x:f>
        <x:v>0</x:v>
      </x:c>
      <x:c r="L222" s="38" t="n">
        <x:v>0</x:v>
      </x:c>
      <x:c r="M222" s="41" t="str">
        <x:f>IF(K222=0,"",L222/K222)</x:f>
      </x:c>
      <x:c r="N222" s="35" t="str">
        <x:v>SEM HISTÓRICO EM 2025</x:v>
      </x:c>
      <x:c r="O222" s="35" t="str">
        <x:v>ANEXO IX ATUAL</x:v>
      </x:c>
      <x:c r="P222" s="134" t="str"/>
      <x:c r="Q222" s="112" t="n">
        <x:v>0</x:v>
      </x:c>
    </x:row>
    <x:row r="223">
      <x:c r="A223" s="35" t="str">
        <x:v>O&amp;M</x:v>
      </x:c>
      <x:c r="B223" s="35" t="str">
        <x:v>LINHA VIVA</x:v>
      </x:c>
      <x:c r="C223" s="35" t="str">
        <x:v>5031200327</x:v>
      </x:c>
      <x:c r="D223" s="134" t="str">
        <x:v>RET ESTR PRI 2/3F SUS/PAS SP S/CRUZ LV</x:v>
      </x:c>
      <x:c r="E223" s="35" t="str">
        <x:v>UNIDADE</x:v>
      </x:c>
      <x:c r="F223" s="131" t="n">
        <x:v>45.56</x:v>
      </x:c>
      <x:c r="G223" s="131" t="n">
        <x:v>11</x:v>
      </x:c>
      <x:c r="H223" s="131" t="n">
        <x:f>G223-F223</x:f>
        <x:v>-34.56</x:v>
      </x:c>
      <x:c r="I223" s="38" t="n">
        <x:v>280.42</x:v>
      </x:c>
      <x:c r="J223" s="38" t="n">
        <x:f>F223*I223</x:f>
        <x:v>12775.935200000002</x:v>
      </x:c>
      <x:c r="K223" s="38" t="n">
        <x:f>G223*I223</x:f>
        <x:v>3084.6200000000003</x:v>
      </x:c>
      <x:c r="L223" s="38" t="n">
        <x:v>5155.15</x:v>
      </x:c>
      <x:c r="M223" s="41" t="n">
        <x:f>IF(K223=0,"",L223/K223)</x:f>
        <x:v>1.671243135297054</x:v>
      </x:c>
      <x:c r="N223" s="35" t="str">
        <x:v>VOLUME EQTL MAIOR</x:v>
      </x:c>
      <x:c r="O223" s="35" t="str">
        <x:v>ANEXO IX ATUAL</x:v>
      </x:c>
      <x:c r="P223" s="134" t="str">
        <x:v>5400099195</x:v>
      </x:c>
      <x:c r="Q223" s="112" t="n">
        <x:v>8</x:v>
      </x:c>
    </x:row>
    <x:row r="224">
      <x:c r="A224" s="35" t="str">
        <x:v>O&amp;M</x:v>
      </x:c>
      <x:c r="B224" s="35" t="str">
        <x:v>LINHA MORTA</x:v>
      </x:c>
      <x:c r="C224" s="35" t="str">
        <x:v>5021000147</x:v>
      </x:c>
      <x:c r="D224" s="134" t="str">
        <x:v>INST ESTR PRI 2/3F SUS/PAS SP S/CRUZ LM</x:v>
      </x:c>
      <x:c r="E224" s="35" t="str">
        <x:v>CONJUNTO</x:v>
      </x:c>
      <x:c r="F224" s="131" t="n">
        <x:v>104</x:v>
      </x:c>
      <x:c r="G224" s="131" t="n">
        <x:v>124</x:v>
      </x:c>
      <x:c r="H224" s="131" t="n">
        <x:f>G224-F224</x:f>
        <x:v>20</x:v>
      </x:c>
      <x:c r="I224" s="38" t="n">
        <x:v>474</x:v>
      </x:c>
      <x:c r="J224" s="38" t="n">
        <x:f>F224*I224</x:f>
        <x:v>49296</x:v>
      </x:c>
      <x:c r="K224" s="38" t="n">
        <x:f>G224*I224</x:f>
        <x:v>58776</x:v>
      </x:c>
      <x:c r="L224" s="38" t="n">
        <x:v>33889.2</x:v>
      </x:c>
      <x:c r="M224" s="41" t="n">
        <x:f>IF(K224=0,"",L224/K224)</x:f>
        <x:v>0.5765822784810126</x:v>
      </x:c>
      <x:c r="N224" s="35" t="str">
        <x:v>VOLUME SETUP MAIOR</x:v>
      </x:c>
      <x:c r="O224" s="35" t="str">
        <x:v>ANEXO IX ATUAL</x:v>
      </x:c>
      <x:c r="P224" s="134" t="str">
        <x:v>5400099192</x:v>
      </x:c>
      <x:c r="Q224" s="112" t="n">
        <x:v>14</x:v>
      </x:c>
    </x:row>
    <x:row r="225">
      <x:c r="A225" s="35" t="str">
        <x:v>O&amp;M</x:v>
      </x:c>
      <x:c r="B225" s="35" t="str">
        <x:v>LINHA MORTA</x:v>
      </x:c>
      <x:c r="C225" s="35" t="str">
        <x:v>5400099116</x:v>
      </x:c>
      <x:c r="D225" s="134" t="str">
        <x:v>INST CORTA-CIRCUITO BT LM</x:v>
      </x:c>
      <x:c r="E225" s="35" t="str">
        <x:v>UNIDADE</x:v>
      </x:c>
      <x:c r="F225" s="131" t="n">
        <x:v>13.905355</x:v>
      </x:c>
      <x:c r="G225" s="131" t="n">
        <x:v>40</x:v>
      </x:c>
      <x:c r="H225" s="131" t="n">
        <x:f>G225-F225</x:f>
        <x:v>26.094645</x:v>
      </x:c>
      <x:c r="I225" s="38" t="n">
        <x:v>362.54</x:v>
      </x:c>
      <x:c r="J225" s="38" t="n">
        <x:f>F225*I225</x:f>
        <x:v>5041.2474017</x:v>
      </x:c>
      <x:c r="K225" s="38" t="n">
        <x:f>G225*I225</x:f>
        <x:v>14501.6</x:v>
      </x:c>
      <x:c r="L225" s="38" t="n">
        <x:v>1802.26</x:v>
      </x:c>
      <x:c r="M225" s="41" t="n">
        <x:f>IF(K225=0,"",L225/K225)</x:f>
        <x:v>0.12428007943951012</x:v>
      </x:c>
      <x:c r="N225" s="35" t="str">
        <x:v>VOLUME SETUP MAIOR</x:v>
      </x:c>
      <x:c r="O225" s="35" t="str">
        <x:v>ANEXO IX ATUAL</x:v>
      </x:c>
      <x:c r="P225" s="134" t="str">
        <x:v>5400099116 · 5400099118</x:v>
      </x:c>
      <x:c r="Q225" s="112" t="n">
        <x:v>29</x:v>
      </x:c>
    </x:row>
    <x:row r="226">
      <x:c r="A226" s="35" t="str">
        <x:v>O&amp;M</x:v>
      </x:c>
      <x:c r="B226" s="35" t="str">
        <x:v>LINHA MORTA</x:v>
      </x:c>
      <x:c r="C226" s="35" t="str">
        <x:v>5027000033</x:v>
      </x:c>
      <x:c r="D226" s="134" t="str">
        <x:v>ABRIR FAIXA SEMI-MECANIZADA RD</x:v>
      </x:c>
      <x:c r="E226" s="35" t="str">
        <x:v>HA</x:v>
      </x:c>
      <x:c r="F226" s="131" t="n">
        <x:v>0</x:v>
      </x:c>
      <x:c r="G226" s="131" t="n">
        <x:v>0.42</x:v>
      </x:c>
      <x:c r="H226" s="131" t="n">
        <x:f>G226-F226</x:f>
        <x:v>0.42</x:v>
      </x:c>
      <x:c r="I226" s="38" t="n">
        <x:v>20676.91</x:v>
      </x:c>
      <x:c r="J226" s="38" t="n">
        <x:f>F226*I226</x:f>
        <x:v>0</x:v>
      </x:c>
      <x:c r="K226" s="38" t="n">
        <x:f>G226*I226</x:f>
        <x:v>8684.3022</x:v>
      </x:c>
      <x:c r="L226" s="38" t="n">
        <x:v>11868.35</x:v>
      </x:c>
      <x:c r="M226" s="41" t="n">
        <x:f>IF(K226=0,"",L226/K226)</x:f>
        <x:v>1.3666440580568466</x:v>
      </x:c>
      <x:c r="N226" s="35" t="str">
        <x:v>NÃO PREVISTO PELA EQTL</x:v>
      </x:c>
      <x:c r="O226" s="35" t="str">
        <x:v>ANEXO IX ATUAL</x:v>
      </x:c>
      <x:c r="P226" s="134" t="str">
        <x:v>5400099125</x:v>
      </x:c>
      <x:c r="Q226" s="112" t="n">
        <x:v>2</x:v>
      </x:c>
    </x:row>
    <x:row r="227">
      <x:c r="A227" s="35" t="str">
        <x:v>O&amp;M</x:v>
      </x:c>
      <x:c r="B227" s="35" t="str">
        <x:v>LINHA MORTA</x:v>
      </x:c>
      <x:c r="C227" s="35" t="str">
        <x:v>5025300127</x:v>
      </x:c>
      <x:c r="D227" s="134" t="str">
        <x:v>RET ESTR CP BCO REGUL 3F PLAT LM</x:v>
      </x:c>
      <x:c r="E227" s="35" t="str">
        <x:v>CONJUNTO</x:v>
      </x:c>
      <x:c r="F227" s="131" t="n">
        <x:v>0</x:v>
      </x:c>
      <x:c r="G227" s="131" t="n">
        <x:v>2</x:v>
      </x:c>
      <x:c r="H227" s="131" t="n">
        <x:f>G227-F227</x:f>
        <x:v>2</x:v>
      </x:c>
      <x:c r="I227" s="38" t="n">
        <x:v>3921.51</x:v>
      </x:c>
      <x:c r="J227" s="38" t="n">
        <x:f>F227*I227</x:f>
        <x:v>0</x:v>
      </x:c>
      <x:c r="K227" s="38" t="n">
        <x:f>G227*I227</x:f>
        <x:v>7843.02</x:v>
      </x:c>
      <x:c r="L227" s="38" t="n">
        <x:v>35974.02</x:v>
      </x:c>
      <x:c r="M227" s="41" t="n">
        <x:f>IF(K227=0,"",L227/K227)</x:f>
        <x:v>4.586756122004023</x:v>
      </x:c>
      <x:c r="N227" s="35" t="str">
        <x:v>NÃO PREVISTO PELA EQTL</x:v>
      </x:c>
      <x:c r="O227" s="35" t="str">
        <x:v>ANEXO IX ATUAL</x:v>
      </x:c>
      <x:c r="P227" s="134" t="str">
        <x:v>5400099513</x:v>
      </x:c>
      <x:c r="Q227" s="112" t="n">
        <x:v>2</x:v>
      </x:c>
    </x:row>
    <x:row r="228">
      <x:c r="A228" s="35" t="str">
        <x:v>O&amp;M</x:v>
      </x:c>
      <x:c r="B228" s="35" t="str">
        <x:v>LINHA MORTA</x:v>
      </x:c>
      <x:c r="C228" s="35" t="str">
        <x:v>5022000235</x:v>
      </x:c>
      <x:c r="D228" s="134" t="str">
        <x:v>RET COND NU ALUMINIO &gt; 1/0 LM</x:v>
      </x:c>
      <x:c r="E228" s="35" t="str">
        <x:v>METRO</x:v>
      </x:c>
      <x:c r="F228" s="131" t="n">
        <x:v>7292.036259</x:v>
      </x:c>
      <x:c r="G228" s="131" t="n">
        <x:v>9639</x:v>
      </x:c>
      <x:c r="H228" s="131" t="n">
        <x:f>G228-F228</x:f>
        <x:v>2346.9637409999996</x:v>
      </x:c>
      <x:c r="I228" s="38" t="n">
        <x:v>2.76</x:v>
      </x:c>
      <x:c r="J228" s="38" t="n">
        <x:f>F228*I228</x:f>
        <x:v>20126.02007484</x:v>
      </x:c>
      <x:c r="K228" s="38" t="n">
        <x:f>G228*I228</x:f>
        <x:v>26603.64</x:v>
      </x:c>
      <x:c r="L228" s="38" t="n">
        <x:v>28178.56</x:v>
      </x:c>
      <x:c r="M228" s="41" t="n">
        <x:f>IF(K228=0,"",L228/K228)</x:f>
        <x:v>1.0591994178240272</x:v>
      </x:c>
      <x:c r="N228" s="35" t="str">
        <x:v>VOLUME SETUP MAIOR</x:v>
      </x:c>
      <x:c r="O228" s="35" t="str">
        <x:v>ANEXO IX ATUAL</x:v>
      </x:c>
      <x:c r="P228" s="134" t="str">
        <x:v>5400099526</x:v>
      </x:c>
      <x:c r="Q228" s="112" t="n">
        <x:v>4</x:v>
      </x:c>
    </x:row>
    <x:row r="229">
      <x:c r="A229" s="35" t="str">
        <x:v>O&amp;M</x:v>
      </x:c>
      <x:c r="B229" s="35" t="str">
        <x:v>LINHA MORTA</x:v>
      </x:c>
      <x:c r="C229" s="35" t="str">
        <x:v>5025300132</x:v>
      </x:c>
      <x:c r="D229" s="134" t="str">
        <x:v>RET ESTR CP BCO CAPACITOR FIXO LM</x:v>
      </x:c>
      <x:c r="E229" s="35" t="str">
        <x:v>CONJUNTO</x:v>
      </x:c>
      <x:c r="F229" s="131" t="n">
        <x:v>4</x:v>
      </x:c>
      <x:c r="G229" s="131" t="n">
        <x:v>8</x:v>
      </x:c>
      <x:c r="H229" s="131" t="n">
        <x:f>G229-F229</x:f>
        <x:v>4</x:v>
      </x:c>
      <x:c r="I229" s="38" t="n">
        <x:v>1576.2</x:v>
      </x:c>
      <x:c r="J229" s="38" t="n">
        <x:f>F229*I229</x:f>
        <x:v>6304.8</x:v>
      </x:c>
      <x:c r="K229" s="38" t="n">
        <x:f>G229*I229</x:f>
        <x:v>12609.6</x:v>
      </x:c>
      <x:c r="L229" s="38" t="n">
        <x:v>26198.4</x:v>
      </x:c>
      <x:c r="M229" s="41" t="n">
        <x:f>IF(K229=0,"",L229/K229)</x:f>
        <x:v>2.0776551199086413</x:v>
      </x:c>
      <x:c r="N229" s="35" t="str">
        <x:v>VOLUME SETUP MAIOR</x:v>
      </x:c>
      <x:c r="O229" s="35" t="str">
        <x:v>ANEXO IX ATUAL</x:v>
      </x:c>
      <x:c r="P229" s="134" t="str">
        <x:v>5400099523</x:v>
      </x:c>
      <x:c r="Q229" s="112" t="n">
        <x:v>4</x:v>
      </x:c>
    </x:row>
    <x:row r="230">
      <x:c r="A230" s="35" t="str">
        <x:v>O&amp;M</x:v>
      </x:c>
      <x:c r="B230" s="35" t="str">
        <x:v>LINHA MORTA</x:v>
      </x:c>
      <x:c r="C230" s="35" t="str">
        <x:v>5400099117</x:v>
      </x:c>
      <x:c r="D230" s="134" t="str">
        <x:v>RET CORTA-CIRCUITO BT LM</x:v>
      </x:c>
      <x:c r="E230" s="35" t="str">
        <x:v>UNIDADE</x:v>
      </x:c>
      <x:c r="F230" s="131" t="n">
        <x:v>13.905355</x:v>
      </x:c>
      <x:c r="G230" s="131" t="n">
        <x:v>38</x:v>
      </x:c>
      <x:c r="H230" s="131" t="n">
        <x:f>G230-F230</x:f>
        <x:v>24.094645</x:v>
      </x:c>
      <x:c r="I230" s="38" t="n">
        <x:v>249.23</x:v>
      </x:c>
      <x:c r="J230" s="38" t="n">
        <x:f>F230*I230</x:f>
        <x:v>3465.63162665</x:v>
      </x:c>
      <x:c r="K230" s="38" t="n">
        <x:f>G230*I230</x:f>
        <x:v>9470.74</x:v>
      </x:c>
      <x:c r="L230" s="38" t="n">
        <x:v>891.32</x:v>
      </x:c>
      <x:c r="M230" s="41" t="n">
        <x:f>IF(K230=0,"",L230/K230)</x:f>
        <x:v>0.09411302601486263</x:v>
      </x:c>
      <x:c r="N230" s="35" t="str">
        <x:v>VOLUME SETUP MAIOR</x:v>
      </x:c>
      <x:c r="O230" s="35" t="str">
        <x:v>ANEXO IX ATUAL</x:v>
      </x:c>
      <x:c r="P230" s="134" t="str">
        <x:v>5400099117 · 5400099118</x:v>
      </x:c>
      <x:c r="Q230" s="112" t="n">
        <x:v>24</x:v>
      </x:c>
    </x:row>
    <x:row r="231">
      <x:c r="A231" s="35" t="str">
        <x:v>O&amp;M</x:v>
      </x:c>
      <x:c r="B231" s="35" t="str">
        <x:v>LINHA MORTA</x:v>
      </x:c>
      <x:c r="C231" s="35" t="str">
        <x:v>5400099188</x:v>
      </x:c>
      <x:c r="D231" s="134" t="str">
        <x:v>INST HASTE PARA-RAIOS LM</x:v>
      </x:c>
      <x:c r="E231" s="35" t="str">
        <x:v>UNIDADE</x:v>
      </x:c>
      <x:c r="F231" s="131" t="n">
        <x:v>60.338447</x:v>
      </x:c>
      <x:c r="G231" s="131" t="n">
        <x:v>79</x:v>
      </x:c>
      <x:c r="H231" s="131" t="n">
        <x:f>G231-F231</x:f>
        <x:v>18.661552999999998</x:v>
      </x:c>
      <x:c r="I231" s="38" t="n">
        <x:v>313.9</x:v>
      </x:c>
      <x:c r="J231" s="38" t="n">
        <x:f>F231*I231</x:f>
        <x:v>18940.2385133</x:v>
      </x:c>
      <x:c r="K231" s="38" t="n">
        <x:f>G231*I231</x:f>
        <x:v>24798.1</x:v>
      </x:c>
      <x:c r="L231" s="38" t="n">
        <x:v>8868.54</x:v>
      </x:c>
      <x:c r="M231" s="41" t="n">
        <x:f>IF(K231=0,"",L231/K231)</x:f>
        <x:v>0.35762981841350755</x:v>
      </x:c>
      <x:c r="N231" s="35" t="str">
        <x:v>VOLUME SETUP MAIOR</x:v>
      </x:c>
      <x:c r="O231" s="35" t="str">
        <x:v>ANEXO IX ATUAL</x:v>
      </x:c>
      <x:c r="P231" s="134" t="str">
        <x:v>5400099188</x:v>
      </x:c>
      <x:c r="Q231" s="112" t="n">
        <x:v>75</x:v>
      </x:c>
    </x:row>
    <x:row r="232">
      <x:c r="A232" s="35" t="str">
        <x:v>O&amp;M</x:v>
      </x:c>
      <x:c r="B232" s="35" t="str">
        <x:v>PODA</x:v>
      </x:c>
      <x:c r="C232" s="35" t="str">
        <x:v>5035000053</x:v>
      </x:c>
      <x:c r="D232" s="134" t="str">
        <x:v>ELIMINAR RAMA TREPADEIRA TRP PO LV</x:v>
      </x:c>
      <x:c r="E232" s="35" t="str">
        <x:v>UNIDADE</x:v>
      </x:c>
      <x:c r="F232" s="131" t="n">
        <x:v>215.19012</x:v>
      </x:c>
      <x:c r="G232" s="131" t="n">
        <x:v>0</x:v>
      </x:c>
      <x:c r="H232" s="131" t="n">
        <x:f>G232-F232</x:f>
        <x:v>-215.19012</x:v>
      </x:c>
      <x:c r="I232" s="38" t="n">
        <x:v>24.43</x:v>
      </x:c>
      <x:c r="J232" s="38" t="n">
        <x:f>F232*I232</x:f>
        <x:v>5257.0946316</x:v>
      </x:c>
      <x:c r="K232" s="38" t="n">
        <x:f>G232*I232</x:f>
        <x:v>0</x:v>
      </x:c>
      <x:c r="L232" s="38" t="n">
        <x:v>0</x:v>
      </x:c>
      <x:c r="M232" s="41" t="str">
        <x:f>IF(K232=0,"",L232/K232)</x:f>
      </x:c>
      <x:c r="N232" s="35" t="str">
        <x:v>SEM HISTÓRICO EM 2025</x:v>
      </x:c>
      <x:c r="O232" s="35" t="str">
        <x:v>ANEXO IX ATUAL</x:v>
      </x:c>
      <x:c r="P232" s="134" t="str"/>
      <x:c r="Q232" s="112" t="n">
        <x:v>0</x:v>
      </x:c>
    </x:row>
    <x:row r="233">
      <x:c r="A233" s="35" t="str">
        <x:v>O&amp;M</x:v>
      </x:c>
      <x:c r="B233" s="35" t="str">
        <x:v>LINHA MORTA</x:v>
      </x:c>
      <x:c r="C233" s="35" t="str">
        <x:v>5025300131</x:v>
      </x:c>
      <x:c r="D233" s="134" t="str">
        <x:v>INST ESTR CP BCO CAPACITOR FIXO LM</x:v>
      </x:c>
      <x:c r="E233" s="35" t="str">
        <x:v>CONJUNTO</x:v>
      </x:c>
      <x:c r="F233" s="131" t="n">
        <x:v>0</x:v>
      </x:c>
      <x:c r="G233" s="131" t="n">
        <x:v>1</x:v>
      </x:c>
      <x:c r="H233" s="131" t="n">
        <x:f>G233-F233</x:f>
        <x:v>1</x:v>
      </x:c>
      <x:c r="I233" s="38" t="n">
        <x:v>5000.45</x:v>
      </x:c>
      <x:c r="J233" s="38" t="n">
        <x:f>F233*I233</x:f>
        <x:v>0</x:v>
      </x:c>
      <x:c r="K233" s="38" t="n">
        <x:f>G233*I233</x:f>
        <x:v>5000.45</x:v>
      </x:c>
      <x:c r="L233" s="38" t="n">
        <x:v>7125.49</x:v>
      </x:c>
      <x:c r="M233" s="41" t="n">
        <x:f>IF(K233=0,"",L233/K233)</x:f>
        <x:v>1.424969752722255</x:v>
      </x:c>
      <x:c r="N233" s="35" t="str">
        <x:v>NÃO PREVISTO PELA EQTL</x:v>
      </x:c>
      <x:c r="O233" s="35" t="str">
        <x:v>ANEXO IX ATUAL</x:v>
      </x:c>
      <x:c r="P233" s="134" t="str">
        <x:v>5400099038</x:v>
      </x:c>
      <x:c r="Q233" s="112" t="n">
        <x:v>1</x:v>
      </x:c>
    </x:row>
    <x:row r="234">
      <x:c r="A234" s="35" t="str">
        <x:v>O&amp;M</x:v>
      </x:c>
      <x:c r="B234" s="35" t="str">
        <x:v>LINHA MORTA</x:v>
      </x:c>
      <x:c r="C234" s="35" t="str">
        <x:v>5021000172</x:v>
      </x:c>
      <x:c r="D234" s="134" t="str">
        <x:v>INST ESTR PRI NS/BS (PR, CF, SU) LM</x:v>
      </x:c>
      <x:c r="E234" s="35" t="str">
        <x:v>CONJUNTO</x:v>
      </x:c>
      <x:c r="F234" s="131" t="n">
        <x:v>5.333334</x:v>
      </x:c>
      <x:c r="G234" s="131" t="n">
        <x:v>0</x:v>
      </x:c>
      <x:c r="H234" s="131" t="n">
        <x:f>G234-F234</x:f>
        <x:v>-5.333334</x:v>
      </x:c>
      <x:c r="I234" s="38" t="n">
        <x:v>719.68</x:v>
      </x:c>
      <x:c r="J234" s="38" t="n">
        <x:f>F234*I234</x:f>
        <x:v>3838.2938131199994</x:v>
      </x:c>
      <x:c r="K234" s="38" t="n">
        <x:f>G234*I234</x:f>
        <x:v>0</x:v>
      </x:c>
      <x:c r="L234" s="38" t="n">
        <x:v>0</x:v>
      </x:c>
      <x:c r="M234" s="41" t="str">
        <x:f>IF(K234=0,"",L234/K234)</x:f>
      </x:c>
      <x:c r="N234" s="35" t="str">
        <x:v>SEM HISTÓRICO EM 2025</x:v>
      </x:c>
      <x:c r="O234" s="35" t="str">
        <x:v>ANEXO IX ATUAL</x:v>
      </x:c>
      <x:c r="P234" s="134" t="str"/>
      <x:c r="Q234" s="112" t="n">
        <x:v>0</x:v>
      </x:c>
    </x:row>
    <x:row r="235">
      <x:c r="A235" s="35" t="str">
        <x:v>O&amp;M</x:v>
      </x:c>
      <x:c r="B235" s="35" t="str">
        <x:v>LINHA MORTA</x:v>
      </x:c>
      <x:c r="C235" s="35" t="str">
        <x:v>5020200038</x:v>
      </x:c>
      <x:c r="D235" s="134" t="str">
        <x:v>RET ESTAI AEREO LM</x:v>
      </x:c>
      <x:c r="E235" s="35" t="str">
        <x:v>CONJUNTO</x:v>
      </x:c>
      <x:c r="F235" s="131" t="n">
        <x:v>218.666667</x:v>
      </x:c>
      <x:c r="G235" s="131" t="n">
        <x:v>205</x:v>
      </x:c>
      <x:c r="H235" s="131" t="n">
        <x:f>G235-F235</x:f>
        <x:v>-13.66666699999999</x:v>
      </x:c>
      <x:c r="I235" s="38" t="n">
        <x:v>276.04</x:v>
      </x:c>
      <x:c r="J235" s="38" t="n">
        <x:f>F235*I235</x:f>
        <x:v>60360.746758680005</x:v>
      </x:c>
      <x:c r="K235" s="38" t="n">
        <x:f>G235*I235</x:f>
        <x:v>56588.200000000004</x:v>
      </x:c>
      <x:c r="L235" s="38" t="n">
        <x:v>38065.05</x:v>
      </x:c>
      <x:c r="M235" s="41" t="n">
        <x:f>IF(K235=0,"",L235/K235)</x:f>
        <x:v>0.67266762328542</x:v>
      </x:c>
      <x:c r="N235" s="35" t="str">
        <x:v>VOLUME EQTL MAIOR</x:v>
      </x:c>
      <x:c r="O235" s="35" t="str">
        <x:v>ANEXO IX ATUAL</x:v>
      </x:c>
      <x:c r="P235" s="134" t="str">
        <x:v>5400099131 · 5400099130 · 5400099687</x:v>
      </x:c>
      <x:c r="Q235" s="112" t="n">
        <x:v>174</x:v>
      </x:c>
    </x:row>
    <x:row r="236">
      <x:c r="A236" s="35" t="str">
        <x:v>O&amp;M</x:v>
      </x:c>
      <x:c r="B236" s="35" t="str">
        <x:v>LINHA MORTA</x:v>
      </x:c>
      <x:c r="C236" s="35" t="str">
        <x:v>5022000241</x:v>
      </x:c>
      <x:c r="D236" s="134" t="str">
        <x:v>TENSIONAR COND NU ALUMINIO &gt; 1/0 LM</x:v>
      </x:c>
      <x:c r="E236" s="35" t="str">
        <x:v>UNIDADE</x:v>
      </x:c>
      <x:c r="F236" s="131" t="n">
        <x:v>10.666667</x:v>
      </x:c>
      <x:c r="G236" s="131" t="n">
        <x:v>0</x:v>
      </x:c>
      <x:c r="H236" s="131" t="n">
        <x:f>G236-F236</x:f>
        <x:v>-10.666667</x:v>
      </x:c>
      <x:c r="I236" s="38" t="n">
        <x:v>319.82</x:v>
      </x:c>
      <x:c r="J236" s="38" t="n">
        <x:f>F236*I236</x:f>
        <x:v>3411.41343994</x:v>
      </x:c>
      <x:c r="K236" s="38" t="n">
        <x:f>G236*I236</x:f>
        <x:v>0</x:v>
      </x:c>
      <x:c r="L236" s="38" t="n">
        <x:v>0</x:v>
      </x:c>
      <x:c r="M236" s="41" t="str">
        <x:f>IF(K236=0,"",L236/K236)</x:f>
      </x:c>
      <x:c r="N236" s="35" t="str">
        <x:v>SEM HISTÓRICO EM 2025</x:v>
      </x:c>
      <x:c r="O236" s="35" t="str">
        <x:v>ANEXO IX ATUAL</x:v>
      </x:c>
      <x:c r="P236" s="134" t="str"/>
      <x:c r="Q236" s="112" t="n">
        <x:v>0</x:v>
      </x:c>
    </x:row>
    <x:row r="237">
      <x:c r="A237" s="35" t="str">
        <x:v>O&amp;M</x:v>
      </x:c>
      <x:c r="B237" s="35" t="str">
        <x:v>LINHA MORTA</x:v>
      </x:c>
      <x:c r="C237" s="35" t="str">
        <x:v>5022000244</x:v>
      </x:c>
      <x:c r="D237" s="134" t="str">
        <x:v>RET CONECTOR EM CONDUTOR LM</x:v>
      </x:c>
      <x:c r="E237" s="35" t="str">
        <x:v>UNIDADE</x:v>
      </x:c>
      <x:c r="F237" s="131" t="n">
        <x:v>0</x:v>
      </x:c>
      <x:c r="G237" s="131" t="n">
        <x:v>30</x:v>
      </x:c>
      <x:c r="H237" s="131" t="n">
        <x:f>G237-F237</x:f>
        <x:v>30</x:v>
      </x:c>
      <x:c r="I237" s="38" t="n">
        <x:v>104.24</x:v>
      </x:c>
      <x:c r="J237" s="38" t="n">
        <x:f>F237*I237</x:f>
        <x:v>0</x:v>
      </x:c>
      <x:c r="K237" s="38" t="n">
        <x:f>G237*I237</x:f>
        <x:v>3127.2</x:v>
      </x:c>
      <x:c r="L237" s="38" t="n">
        <x:v>644.68</x:v>
      </x:c>
      <x:c r="M237" s="41" t="n">
        <x:f>IF(K237=0,"",L237/K237)</x:f>
        <x:v>0.2061524686620619</x:v>
      </x:c>
      <x:c r="N237" s="35" t="str">
        <x:v>NÃO PREVISTO PELA EQTL</x:v>
      </x:c>
      <x:c r="O237" s="35" t="str">
        <x:v>ANEXO IX ATUAL</x:v>
      </x:c>
      <x:c r="P237" s="134" t="str">
        <x:v>5400099680 · 5400099555 · 5400099554</x:v>
      </x:c>
      <x:c r="Q237" s="112" t="n">
        <x:v>10</x:v>
      </x:c>
    </x:row>
    <x:row r="238">
      <x:c r="A238" s="35" t="str">
        <x:v>O&amp;M</x:v>
      </x:c>
      <x:c r="B238" s="35" t="str">
        <x:v>LINHA VIVA</x:v>
      </x:c>
      <x:c r="C238" s="35" t="str">
        <x:v>5030000078</x:v>
      </x:c>
      <x:c r="D238" s="134" t="str">
        <x:v>APRUMAR POSTE CONC/FIBRA LV</x:v>
      </x:c>
      <x:c r="E238" s="35" t="str">
        <x:v>UNIDADE</x:v>
      </x:c>
      <x:c r="F238" s="131" t="n">
        <x:v>4</x:v>
      </x:c>
      <x:c r="G238" s="131" t="n">
        <x:v>0</x:v>
      </x:c>
      <x:c r="H238" s="131" t="n">
        <x:f>G238-F238</x:f>
        <x:v>-4</x:v>
      </x:c>
      <x:c r="I238" s="38" t="n">
        <x:v>773.59</x:v>
      </x:c>
      <x:c r="J238" s="38" t="n">
        <x:f>F238*I238</x:f>
        <x:v>3094.36</x:v>
      </x:c>
      <x:c r="K238" s="38" t="n">
        <x:f>G238*I238</x:f>
        <x:v>0</x:v>
      </x:c>
      <x:c r="L238" s="38" t="n">
        <x:v>0</x:v>
      </x:c>
      <x:c r="M238" s="41" t="str">
        <x:f>IF(K238=0,"",L238/K238)</x:f>
      </x:c>
      <x:c r="N238" s="35" t="str">
        <x:v>SEM HISTÓRICO EM 2025</x:v>
      </x:c>
      <x:c r="O238" s="35" t="str">
        <x:v>ANEXO IX ATUAL</x:v>
      </x:c>
      <x:c r="P238" s="134" t="str"/>
      <x:c r="Q238" s="112" t="n">
        <x:v>0</x:v>
      </x:c>
    </x:row>
    <x:row r="239">
      <x:c r="A239" s="35" t="str">
        <x:v>O&amp;M</x:v>
      </x:c>
      <x:c r="B239" s="35" t="str">
        <x:v>PODA</x:v>
      </x:c>
      <x:c r="C239" s="35" t="str">
        <x:v>5026000015</x:v>
      </x:c>
      <x:c r="D239" s="134" t="str">
        <x:v>PODA ARV GRANDE PT &gt;=12M ELEV 2GE PO LM</x:v>
      </x:c>
      <x:c r="E239" s="35" t="str">
        <x:v>UNIDADE</x:v>
      </x:c>
      <x:c r="F239" s="131" t="n">
        <x:v>0</x:v>
      </x:c>
      <x:c r="G239" s="131" t="n">
        <x:v>10</x:v>
      </x:c>
      <x:c r="H239" s="131" t="n">
        <x:f>G239-F239</x:f>
        <x:v>10</x:v>
      </x:c>
      <x:c r="I239" s="38" t="n">
        <x:v>293.17</x:v>
      </x:c>
      <x:c r="J239" s="38" t="n">
        <x:f>F239*I239</x:f>
        <x:v>0</x:v>
      </x:c>
      <x:c r="K239" s="38" t="n">
        <x:f>G239*I239</x:f>
        <x:v>2931.7000000000003</x:v>
      </x:c>
      <x:c r="L239" s="38" t="n">
        <x:v>15363.84</x:v>
      </x:c>
      <x:c r="M239" s="41" t="n">
        <x:f>IF(K239=0,"",L239/K239)</x:f>
        <x:v>5.240590783504451</x:v>
      </x:c>
      <x:c r="N239" s="35" t="str">
        <x:v>NÃO PREVISTO PELA EQTL</x:v>
      </x:c>
      <x:c r="O239" s="35" t="str">
        <x:v>ANEXO IX ATUAL</x:v>
      </x:c>
      <x:c r="P239" s="134" t="str">
        <x:v>5400099466</x:v>
      </x:c>
      <x:c r="Q239" s="112" t="n">
        <x:v>10</x:v>
      </x:c>
    </x:row>
    <x:row r="240">
      <x:c r="A240" s="35" t="str">
        <x:v>O&amp;M</x:v>
      </x:c>
      <x:c r="B240" s="35" t="str">
        <x:v>LINHA MORTA</x:v>
      </x:c>
      <x:c r="C240" s="35" t="str">
        <x:v>5022000258</x:v>
      </x:c>
      <x:c r="D240" s="134" t="str">
        <x:v>RET ESTRIBO OU GRAMPO LINHA VIVA RD LM</x:v>
      </x:c>
      <x:c r="E240" s="35" t="str">
        <x:v>UNIDADE</x:v>
      </x:c>
      <x:c r="F240" s="131" t="n">
        <x:v>4</x:v>
      </x:c>
      <x:c r="G240" s="131" t="n">
        <x:v>30</x:v>
      </x:c>
      <x:c r="H240" s="131" t="n">
        <x:f>G240-F240</x:f>
        <x:v>26</x:v>
      </x:c>
      <x:c r="I240" s="38" t="n">
        <x:v>111.99</x:v>
      </x:c>
      <x:c r="J240" s="38" t="n">
        <x:f>F240*I240</x:f>
        <x:v>447.96</x:v>
      </x:c>
      <x:c r="K240" s="38" t="n">
        <x:f>G240*I240</x:f>
        <x:v>3359.7</x:v>
      </x:c>
      <x:c r="L240" s="38" t="n">
        <x:v>2648.08</x:v>
      </x:c>
      <x:c r="M240" s="41" t="n">
        <x:f>IF(K240=0,"",L240/K240)</x:f>
        <x:v>0.7881894216745543</x:v>
      </x:c>
      <x:c r="N240" s="35" t="str">
        <x:v>VOLUME SETUP MAIOR</x:v>
      </x:c>
      <x:c r="O240" s="35" t="str">
        <x:v>ANEXO IX ATUAL</x:v>
      </x:c>
      <x:c r="P240" s="134" t="str">
        <x:v>5400099553 · 5400099676</x:v>
      </x:c>
      <x:c r="Q240" s="112" t="n">
        <x:v>9</x:v>
      </x:c>
    </x:row>
    <x:row r="241">
      <x:c r="A241" s="35" t="str">
        <x:v>O&amp;M</x:v>
      </x:c>
      <x:c r="B241" s="35" t="str">
        <x:v>LINHA VIVA</x:v>
      </x:c>
      <x:c r="C241" s="35" t="str">
        <x:v>5031200333</x:v>
      </x:c>
      <x:c r="D241" s="134" t="str">
        <x:v>RET ESTR PRI 3F ANC/AMA CRUZ DP HT LV</x:v>
      </x:c>
      <x:c r="E241" s="35" t="str">
        <x:v>UNIDADE</x:v>
      </x:c>
      <x:c r="F241" s="131" t="n">
        <x:v>1.56</x:v>
      </x:c>
      <x:c r="G241" s="131" t="n">
        <x:v>0</x:v>
      </x:c>
      <x:c r="H241" s="131" t="n">
        <x:f>G241-F241</x:f>
        <x:v>-1.56</x:v>
      </x:c>
      <x:c r="I241" s="38" t="n">
        <x:v>1669.48</x:v>
      </x:c>
      <x:c r="J241" s="38" t="n">
        <x:f>F241*I241</x:f>
        <x:v>2604.3888</x:v>
      </x:c>
      <x:c r="K241" s="38" t="n">
        <x:f>G241*I241</x:f>
        <x:v>0</x:v>
      </x:c>
      <x:c r="L241" s="38" t="n">
        <x:v>0</x:v>
      </x:c>
      <x:c r="M241" s="41" t="str">
        <x:f>IF(K241=0,"",L241/K241)</x:f>
      </x:c>
      <x:c r="N241" s="35" t="str">
        <x:v>SEM HISTÓRICO EM 2025</x:v>
      </x:c>
      <x:c r="O241" s="35" t="str">
        <x:v>ANEXO IX ATUAL</x:v>
      </x:c>
      <x:c r="P241" s="134" t="str"/>
      <x:c r="Q241" s="112" t="n">
        <x:v>0</x:v>
      </x:c>
    </x:row>
    <x:row r="242">
      <x:c r="A242" s="35" t="str">
        <x:v>O&amp;M</x:v>
      </x:c>
      <x:c r="B242" s="35" t="str">
        <x:v>FORA DO ANEXO IX</x:v>
      </x:c>
      <x:c r="C242" s="35" t="str">
        <x:v>5022000284</x:v>
      </x:c>
      <x:c r="D242" s="134" t="str">
        <x:v>INST ESPACADOR LOSANGULAR RDC LM</x:v>
      </x:c>
      <x:c r="E242" s="35" t="str">
        <x:v>NÃO INFORMADA</x:v>
      </x:c>
      <x:c r="F242" s="131" t="n">
        <x:v>0</x:v>
      </x:c>
      <x:c r="G242" s="131" t="n">
        <x:v>17</x:v>
      </x:c>
      <x:c r="H242" s="131" t="n">
        <x:f>G242-F242</x:f>
        <x:v>17</x:v>
      </x:c>
      <x:c r="I242" s="38" t="n">
        <x:v>0</x:v>
      </x:c>
      <x:c r="J242" s="38" t="n">
        <x:f>F242*I242</x:f>
        <x:v>0</x:v>
      </x:c>
      <x:c r="K242" s="38" t="n">
        <x:f>G242*I242</x:f>
        <x:v>0</x:v>
      </x:c>
      <x:c r="L242" s="38" t="n">
        <x:v>1060.27</x:v>
      </x:c>
      <x:c r="M242" s="41" t="str">
        <x:f>IF(K242=0,"",L242/K242)</x:f>
      </x:c>
      <x:c r="N242" s="35" t="str">
        <x:v>NÃO PREVISTO PELA EQTL</x:v>
      </x:c>
      <x:c r="O242" s="35" t="str">
        <x:v>DE/PARA HISTÓRICO</x:v>
      </x:c>
      <x:c r="P242" s="134" t="str">
        <x:v>5400099153 · 5400099156</x:v>
      </x:c>
      <x:c r="Q242" s="112" t="n">
        <x:v>7</x:v>
      </x:c>
    </x:row>
    <x:row r="243">
      <x:c r="A243" s="35" t="str">
        <x:v>O&amp;M</x:v>
      </x:c>
      <x:c r="B243" s="35" t="str">
        <x:v>LINHA MORTA</x:v>
      </x:c>
      <x:c r="C243" s="35" t="str">
        <x:v>5020000095</x:v>
      </x:c>
      <x:c r="D243" s="134" t="str">
        <x:v>RET POSTE CONCRETO 15 A 22M LM</x:v>
      </x:c>
      <x:c r="E243" s="35" t="str">
        <x:v>UNIDADE</x:v>
      </x:c>
      <x:c r="F243" s="131" t="n">
        <x:v>2</x:v>
      </x:c>
      <x:c r="G243" s="131" t="n">
        <x:v>0</x:v>
      </x:c>
      <x:c r="H243" s="131" t="n">
        <x:f>G243-F243</x:f>
        <x:v>-2</x:v>
      </x:c>
      <x:c r="I243" s="38" t="n">
        <x:v>1109.03</x:v>
      </x:c>
      <x:c r="J243" s="38" t="n">
        <x:f>F243*I243</x:f>
        <x:v>2218.06</x:v>
      </x:c>
      <x:c r="K243" s="38" t="n">
        <x:f>G243*I243</x:f>
        <x:v>0</x:v>
      </x:c>
      <x:c r="L243" s="38" t="n">
        <x:v>0</x:v>
      </x:c>
      <x:c r="M243" s="41" t="str">
        <x:f>IF(K243=0,"",L243/K243)</x:f>
      </x:c>
      <x:c r="N243" s="35" t="str">
        <x:v>SEM HISTÓRICO EM 2025</x:v>
      </x:c>
      <x:c r="O243" s="35" t="str">
        <x:v>ANEXO IX ATUAL</x:v>
      </x:c>
      <x:c r="P243" s="134" t="str"/>
      <x:c r="Q243" s="112" t="n">
        <x:v>0</x:v>
      </x:c>
    </x:row>
    <x:row r="244">
      <x:c r="A244" s="35" t="str">
        <x:v>O&amp;M</x:v>
      </x:c>
      <x:c r="B244" s="35" t="str">
        <x:v>LINHA MORTA</x:v>
      </x:c>
      <x:c r="C244" s="35" t="str">
        <x:v>5025300101</x:v>
      </x:c>
      <x:c r="D244" s="134" t="str">
        <x:v>INST PLACA IDENTIFICACAO COMPONENTE LM</x:v>
      </x:c>
      <x:c r="E244" s="35" t="str">
        <x:v>UNIDADE</x:v>
      </x:c>
      <x:c r="F244" s="131" t="n">
        <x:v>21.333333</x:v>
      </x:c>
      <x:c r="G244" s="131" t="n">
        <x:v>29</x:v>
      </x:c>
      <x:c r="H244" s="131" t="n">
        <x:f>G244-F244</x:f>
        <x:v>7.666667</x:v>
      </x:c>
      <x:c r="I244" s="38" t="n">
        <x:v>281.43</x:v>
      </x:c>
      <x:c r="J244" s="38" t="n">
        <x:f>F244*I244</x:f>
        <x:v>6003.83990619</x:v>
      </x:c>
      <x:c r="K244" s="38" t="n">
        <x:f>G244*I244</x:f>
        <x:v>8161.47</x:v>
      </x:c>
      <x:c r="L244" s="38" t="n">
        <x:v>424.56</x:v>
      </x:c>
      <x:c r="M244" s="41" t="n">
        <x:f>IF(K244=0,"",L244/K244)</x:f>
        <x:v>0.05202004050740859</x:v>
      </x:c>
      <x:c r="N244" s="35" t="str">
        <x:v>VOLUME SETUP MAIOR</x:v>
      </x:c>
      <x:c r="O244" s="35" t="str">
        <x:v>ANEXO IX ATUAL</x:v>
      </x:c>
      <x:c r="P244" s="134" t="str">
        <x:v>5400099139</x:v>
      </x:c>
      <x:c r="Q244" s="112" t="n">
        <x:v>26</x:v>
      </x:c>
    </x:row>
    <x:row r="245">
      <x:c r="A245" s="35" t="str">
        <x:v>O&amp;M</x:v>
      </x:c>
      <x:c r="B245" s="35" t="str">
        <x:v>LINHA MORTA</x:v>
      </x:c>
      <x:c r="C245" s="35" t="str">
        <x:v>5022000283</x:v>
      </x:c>
      <x:c r="D245" s="134" t="str">
        <x:v>TENSIONAR COND PROTEGIDO RDC LM</x:v>
      </x:c>
      <x:c r="E245" s="35" t="str">
        <x:v>UNIDADE</x:v>
      </x:c>
      <x:c r="F245" s="131" t="n">
        <x:v>30.681036</x:v>
      </x:c>
      <x:c r="G245" s="131" t="n">
        <x:v>23.727</x:v>
      </x:c>
      <x:c r="H245" s="131" t="n">
        <x:f>G245-F245</x:f>
        <x:v>-6.9540359999999986</x:v>
      </x:c>
      <x:c r="I245" s="38" t="n">
        <x:v>307.85</x:v>
      </x:c>
      <x:c r="J245" s="38" t="n">
        <x:f>F245*I245</x:f>
        <x:v>9445.1569326</x:v>
      </x:c>
      <x:c r="K245" s="38" t="n">
        <x:f>G245*I245</x:f>
        <x:v>7304.35695</x:v>
      </x:c>
      <x:c r="L245" s="38" t="n">
        <x:v>114411.14</x:v>
      </x:c>
      <x:c r="M245" s="41" t="n">
        <x:f>IF(K245=0,"",L245/K245)</x:f>
        <x:v>15.663410315674673</x:v>
      </x:c>
      <x:c r="N245" s="35" t="str">
        <x:v>VOLUME EQTL MAIOR</x:v>
      </x:c>
      <x:c r="O245" s="35" t="str">
        <x:v>ANEXO IX ATUAL</x:v>
      </x:c>
      <x:c r="P245" s="134" t="str">
        <x:v>5400099495 · 5400099497 · 5400099496</x:v>
      </x:c>
      <x:c r="Q245" s="112" t="n">
        <x:v>240</x:v>
      </x:c>
    </x:row>
    <x:row r="246">
      <x:c r="A246" s="35" t="str">
        <x:v>O&amp;M</x:v>
      </x:c>
      <x:c r="B246" s="35" t="str">
        <x:v>LINHA MORTA</x:v>
      </x:c>
      <x:c r="C246" s="35" t="str">
        <x:v>5020000094</x:v>
      </x:c>
      <x:c r="D246" s="134" t="str">
        <x:v>INST POSTE CONCRETO 15 A 22M LM</x:v>
      </x:c>
      <x:c r="E246" s="35" t="str">
        <x:v>UNIDADE</x:v>
      </x:c>
      <x:c r="F246" s="131" t="n">
        <x:v>1</x:v>
      </x:c>
      <x:c r="G246" s="131" t="n">
        <x:v>0</x:v>
      </x:c>
      <x:c r="H246" s="131" t="n">
        <x:f>G246-F246</x:f>
        <x:v>-1</x:v>
      </x:c>
      <x:c r="I246" s="38" t="n">
        <x:v>2125.66</x:v>
      </x:c>
      <x:c r="J246" s="38" t="n">
        <x:f>F246*I246</x:f>
        <x:v>2125.66</x:v>
      </x:c>
      <x:c r="K246" s="38" t="n">
        <x:f>G246*I246</x:f>
        <x:v>0</x:v>
      </x:c>
      <x:c r="L246" s="38" t="n">
        <x:v>0</x:v>
      </x:c>
      <x:c r="M246" s="41" t="str">
        <x:f>IF(K246=0,"",L246/K246)</x:f>
      </x:c>
      <x:c r="N246" s="35" t="str">
        <x:v>SEM HISTÓRICO EM 2025</x:v>
      </x:c>
      <x:c r="O246" s="35" t="str">
        <x:v>ANEXO IX ATUAL</x:v>
      </x:c>
      <x:c r="P246" s="134" t="str"/>
      <x:c r="Q246" s="112" t="n">
        <x:v>0</x:v>
      </x:c>
    </x:row>
    <x:row r="247">
      <x:c r="A247" s="35" t="str">
        <x:v>O&amp;M</x:v>
      </x:c>
      <x:c r="B247" s="35" t="str">
        <x:v>LINHA VIVA</x:v>
      </x:c>
      <x:c r="C247" s="35" t="str">
        <x:v>5032000220</x:v>
      </x:c>
      <x:c r="D247" s="134" t="str">
        <x:v>RET ESTRIBO OU GRAMPO LINHA VIVA RD LV</x:v>
      </x:c>
      <x:c r="E247" s="35" t="str">
        <x:v>UNIDADE</x:v>
      </x:c>
      <x:c r="F247" s="131" t="n">
        <x:v>15</x:v>
      </x:c>
      <x:c r="G247" s="131" t="n">
        <x:v>3</x:v>
      </x:c>
      <x:c r="H247" s="131" t="n">
        <x:f>G247-F247</x:f>
        <x:v>-12</x:v>
      </x:c>
      <x:c r="I247" s="38" t="n">
        <x:v>171.56</x:v>
      </x:c>
      <x:c r="J247" s="38" t="n">
        <x:f>F247*I247</x:f>
        <x:v>2573.4</x:v>
      </x:c>
      <x:c r="K247" s="38" t="n">
        <x:f>G247*I247</x:f>
        <x:v>514.6800000000001</x:v>
      </x:c>
      <x:c r="L247" s="38" t="n">
        <x:v>319.01</x:v>
      </x:c>
      <x:c r="M247" s="41" t="n">
        <x:f>IF(K247=0,"",L247/K247)</x:f>
        <x:v>0.6198220253361311</x:v>
      </x:c>
      <x:c r="N247" s="35" t="str">
        <x:v>VOLUME EQTL MAIOR</x:v>
      </x:c>
      <x:c r="O247" s="35" t="str">
        <x:v>ANEXO IX ATUAL</x:v>
      </x:c>
      <x:c r="P247" s="134" t="str">
        <x:v>5400099675</x:v>
      </x:c>
      <x:c r="Q247" s="112" t="n">
        <x:v>1</x:v>
      </x:c>
    </x:row>
    <x:row r="248">
      <x:c r="A248" s="35" t="str">
        <x:v>O&amp;M</x:v>
      </x:c>
      <x:c r="B248" s="35" t="str">
        <x:v>LINHA MORTA</x:v>
      </x:c>
      <x:c r="C248" s="35" t="str">
        <x:v>5025300179</x:v>
      </x:c>
      <x:c r="D248" s="134" t="str">
        <x:v>RET CHAVE SECCIONADORA A SECO 3F LM</x:v>
      </x:c>
      <x:c r="E248" s="35" t="str">
        <x:v>UNIDADE</x:v>
      </x:c>
      <x:c r="F248" s="131" t="n">
        <x:v>4</x:v>
      </x:c>
      <x:c r="G248" s="131" t="n">
        <x:v>8</x:v>
      </x:c>
      <x:c r="H248" s="131" t="n">
        <x:f>G248-F248</x:f>
        <x:v>4</x:v>
      </x:c>
      <x:c r="I248" s="38" t="n">
        <x:v>508.18</x:v>
      </x:c>
      <x:c r="J248" s="38" t="n">
        <x:f>F248*I248</x:f>
        <x:v>2032.72</x:v>
      </x:c>
      <x:c r="K248" s="38" t="n">
        <x:f>G248*I248</x:f>
        <x:v>4065.44</x:v>
      </x:c>
      <x:c r="L248" s="38" t="n">
        <x:v>4626.72</x:v>
      </x:c>
      <x:c r="M248" s="41" t="n">
        <x:f>IF(K248=0,"",L248/K248)</x:f>
        <x:v>1.1380613168562321</x:v>
      </x:c>
      <x:c r="N248" s="35" t="str">
        <x:v>VOLUME SETUP MAIOR</x:v>
      </x:c>
      <x:c r="O248" s="35" t="str">
        <x:v>ANEXO IX ATUAL</x:v>
      </x:c>
      <x:c r="P248" s="134" t="str">
        <x:v>5400099547</x:v>
      </x:c>
      <x:c r="Q248" s="112" t="n">
        <x:v>6</x:v>
      </x:c>
    </x:row>
    <x:row r="249">
      <x:c r="A249" s="35" t="str">
        <x:v>O&amp;M</x:v>
      </x:c>
      <x:c r="B249" s="35" t="str">
        <x:v>PODA</x:v>
      </x:c>
      <x:c r="C249" s="35" t="str">
        <x:v>5035000055</x:v>
      </x:c>
      <x:c r="D249" s="134" t="str">
        <x:v>ELIMINAR ARV MEDIO PORTE 2MS PO LV</x:v>
      </x:c>
      <x:c r="E249" s="35" t="str">
        <x:v>UNIDADE</x:v>
      </x:c>
      <x:c r="F249" s="131" t="n">
        <x:v>11.171072</x:v>
      </x:c>
      <x:c r="G249" s="131" t="n">
        <x:v>0</x:v>
      </x:c>
      <x:c r="H249" s="131" t="n">
        <x:f>G249-F249</x:f>
        <x:v>-11.171072</x:v>
      </x:c>
      <x:c r="I249" s="38" t="n">
        <x:v>166.13</x:v>
      </x:c>
      <x:c r="J249" s="38" t="n">
        <x:f>F249*I249</x:f>
        <x:v>1855.85019136</x:v>
      </x:c>
      <x:c r="K249" s="38" t="n">
        <x:f>G249*I249</x:f>
        <x:v>0</x:v>
      </x:c>
      <x:c r="L249" s="38" t="n">
        <x:v>0</x:v>
      </x:c>
      <x:c r="M249" s="41" t="str">
        <x:f>IF(K249=0,"",L249/K249)</x:f>
      </x:c>
      <x:c r="N249" s="35" t="str">
        <x:v>SEM HISTÓRICO EM 2025</x:v>
      </x:c>
      <x:c r="O249" s="35" t="str">
        <x:v>ANEXO IX ATUAL</x:v>
      </x:c>
      <x:c r="P249" s="134" t="str"/>
      <x:c r="Q249" s="112" t="n">
        <x:v>0</x:v>
      </x:c>
    </x:row>
    <x:row r="250">
      <x:c r="A250" s="35" t="str">
        <x:v>O&amp;M</x:v>
      </x:c>
      <x:c r="B250" s="35" t="str">
        <x:v>LINHA MORTA</x:v>
      </x:c>
      <x:c r="C250" s="35" t="str">
        <x:v>5021000148</x:v>
      </x:c>
      <x:c r="D250" s="134" t="str">
        <x:v>RET ESTR PRI 2/3F SUS/PAS SP S/CRUZ LM</x:v>
      </x:c>
      <x:c r="E250" s="35" t="str">
        <x:v>CONJUNTO</x:v>
      </x:c>
      <x:c r="F250" s="131" t="n">
        <x:v>66.666667</x:v>
      </x:c>
      <x:c r="G250" s="131" t="n">
        <x:v>74</x:v>
      </x:c>
      <x:c r="H250" s="131" t="n">
        <x:f>G250-F250</x:f>
        <x:v>7.333332999999996</x:v>
      </x:c>
      <x:c r="I250" s="38" t="n">
        <x:v>250.15</x:v>
      </x:c>
      <x:c r="J250" s="38" t="n">
        <x:f>F250*I250</x:f>
        <x:v>16676.66675005</x:v>
      </x:c>
      <x:c r="K250" s="38" t="n">
        <x:f>G250*I250</x:f>
        <x:v>18511.100000000002</x:v>
      </x:c>
      <x:c r="L250" s="38" t="n">
        <x:v>8014.2</x:v>
      </x:c>
      <x:c r="M250" s="41" t="n">
        <x:f>IF(K250=0,"",L250/K250)</x:f>
        <x:v>0.43294023585848485</x:v>
      </x:c>
      <x:c r="N250" s="35" t="str">
        <x:v>VOLUME SETUP MAIOR</x:v>
      </x:c>
      <x:c r="O250" s="35" t="str">
        <x:v>ANEXO IX ATUAL</x:v>
      </x:c>
      <x:c r="P250" s="134" t="str">
        <x:v>5400099193 · 5400099191</x:v>
      </x:c>
      <x:c r="Q250" s="112" t="n">
        <x:v>47</x:v>
      </x:c>
    </x:row>
    <x:row r="251">
      <x:c r="A251" s="35" t="str">
        <x:v>O&amp;M</x:v>
      </x:c>
      <x:c r="B251" s="35" t="str">
        <x:v>PODA</x:v>
      </x:c>
      <x:c r="C251" s="35" t="str">
        <x:v>5035000054</x:v>
      </x:c>
      <x:c r="D251" s="134" t="str">
        <x:v>ELIMINAR ARV GRANDE PORTE 2GS PO LV</x:v>
      </x:c>
      <x:c r="E251" s="35" t="str">
        <x:v>UNIDADE</x:v>
      </x:c>
      <x:c r="F251" s="131" t="n">
        <x:v>5.29156</x:v>
      </x:c>
      <x:c r="G251" s="131" t="n">
        <x:v>0</x:v>
      </x:c>
      <x:c r="H251" s="131" t="n">
        <x:f>G251-F251</x:f>
        <x:v>-5.29156</x:v>
      </x:c>
      <x:c r="I251" s="38" t="n">
        <x:v>332.26</x:v>
      </x:c>
      <x:c r="J251" s="38" t="n">
        <x:f>F251*I251</x:f>
        <x:v>1758.1737256</x:v>
      </x:c>
      <x:c r="K251" s="38" t="n">
        <x:f>G251*I251</x:f>
        <x:v>0</x:v>
      </x:c>
      <x:c r="L251" s="38" t="n">
        <x:v>0</x:v>
      </x:c>
      <x:c r="M251" s="41" t="str">
        <x:f>IF(K251=0,"",L251/K251)</x:f>
      </x:c>
      <x:c r="N251" s="35" t="str">
        <x:v>SEM HISTÓRICO EM 2025</x:v>
      </x:c>
      <x:c r="O251" s="35" t="str">
        <x:v>ANEXO IX ATUAL</x:v>
      </x:c>
      <x:c r="P251" s="134" t="str"/>
      <x:c r="Q251" s="112" t="n">
        <x:v>0</x:v>
      </x:c>
    </x:row>
    <x:row r="252">
      <x:c r="A252" s="35" t="str">
        <x:v>O&amp;M</x:v>
      </x:c>
      <x:c r="B252" s="35" t="str">
        <x:v>LINHA MORTA</x:v>
      </x:c>
      <x:c r="C252" s="35" t="str">
        <x:v>5021200047</x:v>
      </x:c>
      <x:c r="D252" s="134" t="str">
        <x:v>RET ISOLADOR PINO/PILAR LM</x:v>
      </x:c>
      <x:c r="E252" s="35" t="str">
        <x:v>UNIDADE</x:v>
      </x:c>
      <x:c r="F252" s="131" t="n">
        <x:v>197.333333</x:v>
      </x:c>
      <x:c r="G252" s="131" t="n">
        <x:v>192</x:v>
      </x:c>
      <x:c r="H252" s="131" t="n">
        <x:f>G252-F252</x:f>
        <x:v>-5.33333300000001</x:v>
      </x:c>
      <x:c r="I252" s="38" t="n">
        <x:v>302.33</x:v>
      </x:c>
      <x:c r="J252" s="38" t="n">
        <x:f>F252*I252</x:f>
        <x:v>59659.78656589</x:v>
      </x:c>
      <x:c r="K252" s="38" t="n">
        <x:f>G252*I252</x:f>
        <x:v>58047.36</x:v>
      </x:c>
      <x:c r="L252" s="38" t="n">
        <x:v>5319.82</x:v>
      </x:c>
      <x:c r="M252" s="41" t="n">
        <x:f>IF(K252=0,"",L252/K252)</x:f>
        <x:v>0.09164620061963197</x:v>
      </x:c>
      <x:c r="N252" s="35" t="str">
        <x:v>VOLUME EQTL MAIOR</x:v>
      </x:c>
      <x:c r="O252" s="35" t="str">
        <x:v>ANEXO IX ATUAL</x:v>
      </x:c>
      <x:c r="P252" s="134" t="str">
        <x:v>5400099320</x:v>
      </x:c>
      <x:c r="Q252" s="112" t="n">
        <x:v>96</x:v>
      </x:c>
    </x:row>
    <x:row r="253">
      <x:c r="A253" s="35" t="str">
        <x:v>O&amp;M</x:v>
      </x:c>
      <x:c r="B253" s="35" t="str">
        <x:v>FORA DO ANEXO IX</x:v>
      </x:c>
      <x:c r="C253" s="35" t="str">
        <x:v>5022000285</x:v>
      </x:c>
      <x:c r="D253" s="134" t="str">
        <x:v>RET ESPACADOR LOSANGULAR RDC LM</x:v>
      </x:c>
      <x:c r="E253" s="35" t="str">
        <x:v>NÃO INFORMADA</x:v>
      </x:c>
      <x:c r="F253" s="131" t="n">
        <x:v>0</x:v>
      </x:c>
      <x:c r="G253" s="131" t="n">
        <x:v>11</x:v>
      </x:c>
      <x:c r="H253" s="131" t="n">
        <x:f>G253-F253</x:f>
        <x:v>11</x:v>
      </x:c>
      <x:c r="I253" s="38" t="n">
        <x:v>134.560084</x:v>
      </x:c>
      <x:c r="J253" s="38" t="n">
        <x:f>F253*I253</x:f>
        <x:v>0</x:v>
      </x:c>
      <x:c r="K253" s="38" t="n">
        <x:f>G253*I253</x:f>
        <x:v>1480.1609239999998</x:v>
      </x:c>
      <x:c r="L253" s="38" t="n">
        <x:v>605.87</x:v>
      </x:c>
      <x:c r="M253" s="41" t="n">
        <x:f>IF(K253=0,"",L253/K253)</x:f>
        <x:v>0.40932711448880277</x:v>
      </x:c>
      <x:c r="N253" s="35" t="str">
        <x:v>NÃO PREVISTO PELA EQTL</x:v>
      </x:c>
      <x:c r="O253" s="35" t="str">
        <x:v>DE/PARA HISTÓRICO</x:v>
      </x:c>
      <x:c r="P253" s="134" t="str">
        <x:v>5400099153</x:v>
      </x:c>
      <x:c r="Q253" s="112" t="n">
        <x:v>2</x:v>
      </x:c>
    </x:row>
    <x:row r="254">
      <x:c r="A254" s="35" t="str">
        <x:v>O&amp;M</x:v>
      </x:c>
      <x:c r="B254" s="35" t="str">
        <x:v>LINHA MORTA</x:v>
      </x:c>
      <x:c r="C254" s="35" t="str">
        <x:v>5021000173</x:v>
      </x:c>
      <x:c r="D254" s="134" t="str">
        <x:v>RET ESTR PRI NS/BS (PR, CF, SU) LM</x:v>
      </x:c>
      <x:c r="E254" s="35" t="str">
        <x:v>CONJUNTO</x:v>
      </x:c>
      <x:c r="F254" s="131" t="n">
        <x:v>2.666667</x:v>
      </x:c>
      <x:c r="G254" s="131" t="n">
        <x:v>0</x:v>
      </x:c>
      <x:c r="H254" s="131" t="n">
        <x:f>G254-F254</x:f>
        <x:v>-2.666667</x:v>
      </x:c>
      <x:c r="I254" s="38" t="n">
        <x:v>549.72</x:v>
      </x:c>
      <x:c r="J254" s="38" t="n">
        <x:f>F254*I254</x:f>
        <x:v>1465.92018324</x:v>
      </x:c>
      <x:c r="K254" s="38" t="n">
        <x:f>G254*I254</x:f>
        <x:v>0</x:v>
      </x:c>
      <x:c r="L254" s="38" t="n">
        <x:v>0</x:v>
      </x:c>
      <x:c r="M254" s="41" t="str">
        <x:f>IF(K254=0,"",L254/K254)</x:f>
      </x:c>
      <x:c r="N254" s="35" t="str">
        <x:v>SEM HISTÓRICO EM 2025</x:v>
      </x:c>
      <x:c r="O254" s="35" t="str">
        <x:v>ANEXO IX ATUAL</x:v>
      </x:c>
      <x:c r="P254" s="134" t="str"/>
      <x:c r="Q254" s="112" t="n">
        <x:v>0</x:v>
      </x:c>
    </x:row>
    <x:row r="255">
      <x:c r="A255" s="35" t="str">
        <x:v>O&amp;M</x:v>
      </x:c>
      <x:c r="B255" s="35" t="str">
        <x:v>LINHA MORTA</x:v>
      </x:c>
      <x:c r="C255" s="35" t="str">
        <x:v>5022000281</x:v>
      </x:c>
      <x:c r="D255" s="134" t="str">
        <x:v>RET CABO MENSAGEIRO RDC LM</x:v>
      </x:c>
      <x:c r="E255" s="35" t="str">
        <x:v>METRO</x:v>
      </x:c>
      <x:c r="F255" s="131" t="n">
        <x:v>809</x:v>
      </x:c>
      <x:c r="G255" s="131" t="n">
        <x:v>1.942</x:v>
      </x:c>
      <x:c r="H255" s="131" t="n">
        <x:f>G255-F255</x:f>
        <x:v>-807.058</x:v>
      </x:c>
      <x:c r="I255" s="38" t="n">
        <x:v>1.58</x:v>
      </x:c>
      <x:c r="J255" s="38" t="n">
        <x:f>F255*I255</x:f>
        <x:v>1278.22</x:v>
      </x:c>
      <x:c r="K255" s="38" t="n">
        <x:f>G255*I255</x:f>
        <x:v>3.06836</x:v>
      </x:c>
      <x:c r="L255" s="38" t="n">
        <x:v>7383.27</x:v>
      </x:c>
      <x:c r="M255" s="41" t="n">
        <x:f>IF(K255=0,"",L255/K255)</x:f>
        <x:v>2406.2593698262262</x:v>
      </x:c>
      <x:c r="N255" s="35" t="str">
        <x:v>VOLUME EQTL MAIOR</x:v>
      </x:c>
      <x:c r="O255" s="35" t="str">
        <x:v>ANEXO IX ATUAL</x:v>
      </x:c>
      <x:c r="P255" s="134" t="str">
        <x:v>5400099533</x:v>
      </x:c>
      <x:c r="Q255" s="112" t="n">
        <x:v>8</x:v>
      </x:c>
    </x:row>
    <x:row r="256">
      <x:c r="A256" s="35" t="str">
        <x:v>O&amp;M</x:v>
      </x:c>
      <x:c r="B256" s="35" t="str">
        <x:v>LINHA MORTA</x:v>
      </x:c>
      <x:c r="C256" s="35" t="str">
        <x:v>5021200044</x:v>
      </x:c>
      <x:c r="D256" s="134" t="str">
        <x:v>INST ISOLADOR ROLDANA LM</x:v>
      </x:c>
      <x:c r="E256" s="35" t="str">
        <x:v>UNIDADE</x:v>
      </x:c>
      <x:c r="F256" s="131" t="n">
        <x:v>4.901809</x:v>
      </x:c>
      <x:c r="G256" s="131" t="n">
        <x:v>0</x:v>
      </x:c>
      <x:c r="H256" s="131" t="n">
        <x:f>G256-F256</x:f>
        <x:v>-4.901809</x:v>
      </x:c>
      <x:c r="I256" s="38" t="n">
        <x:v>236.61</x:v>
      </x:c>
      <x:c r="J256" s="38" t="n">
        <x:f>F256*I256</x:f>
        <x:v>1159.81702749</x:v>
      </x:c>
      <x:c r="K256" s="38" t="n">
        <x:f>G256*I256</x:f>
        <x:v>0</x:v>
      </x:c>
      <x:c r="L256" s="38" t="n">
        <x:v>0</x:v>
      </x:c>
      <x:c r="M256" s="41" t="str">
        <x:f>IF(K256=0,"",L256/K256)</x:f>
      </x:c>
      <x:c r="N256" s="35" t="str">
        <x:v>SEM HISTÓRICO EM 2025</x:v>
      </x:c>
      <x:c r="O256" s="35" t="str">
        <x:v>ANEXO IX ATUAL</x:v>
      </x:c>
      <x:c r="P256" s="134" t="str"/>
      <x:c r="Q256" s="112" t="n">
        <x:v>0</x:v>
      </x:c>
    </x:row>
    <x:row r="257">
      <x:c r="A257" s="35" t="str">
        <x:v>O&amp;M</x:v>
      </x:c>
      <x:c r="B257" s="35" t="str">
        <x:v>LINHA MORTA</x:v>
      </x:c>
      <x:c r="C257" s="35" t="str">
        <x:v>5022000251</x:v>
      </x:c>
      <x:c r="D257" s="134" t="str">
        <x:v>RET FLY TAP /CRUZAM AEREO LM</x:v>
      </x:c>
      <x:c r="E257" s="35" t="str">
        <x:v>UNIDADE</x:v>
      </x:c>
      <x:c r="F257" s="131" t="n">
        <x:v>20</x:v>
      </x:c>
      <x:c r="G257" s="131" t="n">
        <x:v>23</x:v>
      </x:c>
      <x:c r="H257" s="131" t="n">
        <x:f>G257-F257</x:f>
        <x:v>3</x:v>
      </x:c>
      <x:c r="I257" s="38" t="n">
        <x:v>326.78</x:v>
      </x:c>
      <x:c r="J257" s="38" t="n">
        <x:f>F257*I257</x:f>
        <x:v>6535.599999999999</x:v>
      </x:c>
      <x:c r="K257" s="38" t="n">
        <x:f>G257*I257</x:f>
        <x:v>7515.94</x:v>
      </x:c>
      <x:c r="L257" s="38" t="n">
        <x:v>1654.6</x:v>
      </x:c>
      <x:c r="M257" s="41" t="n">
        <x:f>IF(K257=0,"",L257/K257)</x:f>
        <x:v>0.220145450868421</x:v>
      </x:c>
      <x:c r="N257" s="35" t="str">
        <x:v>VOLUME SETUP MAIOR</x:v>
      </x:c>
      <x:c r="O257" s="35" t="str">
        <x:v>ANEXO IX ATUAL</x:v>
      </x:c>
      <x:c r="P257" s="134" t="str">
        <x:v>5400099559</x:v>
      </x:c>
      <x:c r="Q257" s="112" t="n">
        <x:v>9</x:v>
      </x:c>
    </x:row>
    <x:row r="258">
      <x:c r="A258" s="35" t="str">
        <x:v>O&amp;M</x:v>
      </x:c>
      <x:c r="B258" s="35" t="str">
        <x:v>LINHA MORTA</x:v>
      </x:c>
      <x:c r="C258" s="35" t="str">
        <x:v>5022000239</x:v>
      </x:c>
      <x:c r="D258" s="134" t="str">
        <x:v>TENSIONAR COND NU COBRE &gt; 50MM² LM</x:v>
      </x:c>
      <x:c r="E258" s="35" t="str">
        <x:v>UNIDADE</x:v>
      </x:c>
      <x:c r="F258" s="131" t="n">
        <x:v>8</x:v>
      </x:c>
      <x:c r="G258" s="131" t="n">
        <x:v>4.314</x:v>
      </x:c>
      <x:c r="H258" s="131" t="n">
        <x:f>G258-F258</x:f>
        <x:v>-3.686</x:v>
      </x:c>
      <x:c r="I258" s="38" t="n">
        <x:v>260.66</x:v>
      </x:c>
      <x:c r="J258" s="38" t="n">
        <x:f>F258*I258</x:f>
        <x:v>2085.28</x:v>
      </x:c>
      <x:c r="K258" s="38" t="n">
        <x:f>G258*I258</x:f>
        <x:v>1124.4872400000002</x:v>
      </x:c>
      <x:c r="L258" s="38" t="n">
        <x:v>15419.4</x:v>
      </x:c>
      <x:c r="M258" s="41" t="n">
        <x:f>IF(K258=0,"",L258/K258)</x:f>
        <x:v>13.712383254789087</x:v>
      </x:c>
      <x:c r="N258" s="35" t="str">
        <x:v>VOLUME EQTL MAIOR</x:v>
      </x:c>
      <x:c r="O258" s="35" t="str">
        <x:v>ANEXO IX ATUAL</x:v>
      </x:c>
      <x:c r="P258" s="134" t="str">
        <x:v>5400099502</x:v>
      </x:c>
      <x:c r="Q258" s="112" t="n">
        <x:v>15</x:v>
      </x:c>
    </x:row>
    <x:row r="259">
      <x:c r="A259" s="35" t="str">
        <x:v>O&amp;M</x:v>
      </x:c>
      <x:c r="B259" s="35" t="str">
        <x:v>LINHA MORTA</x:v>
      </x:c>
      <x:c r="C259" s="35" t="str">
        <x:v>5025300108</x:v>
      </x:c>
      <x:c r="D259" s="134" t="str">
        <x:v>RET CHAVE A OLEO LM</x:v>
      </x:c>
      <x:c r="E259" s="35" t="str">
        <x:v>UNIDADE</x:v>
      </x:c>
      <x:c r="F259" s="131" t="n">
        <x:v>0</x:v>
      </x:c>
      <x:c r="G259" s="131" t="n">
        <x:v>2</x:v>
      </x:c>
      <x:c r="H259" s="131" t="n">
        <x:f>G259-F259</x:f>
        <x:v>2</x:v>
      </x:c>
      <x:c r="I259" s="38" t="n">
        <x:v>364.9</x:v>
      </x:c>
      <x:c r="J259" s="38" t="n">
        <x:f>F259*I259</x:f>
        <x:v>0</x:v>
      </x:c>
      <x:c r="K259" s="38" t="n">
        <x:f>G259*I259</x:f>
        <x:v>729.8</x:v>
      </x:c>
      <x:c r="L259" s="38" t="n">
        <x:v>3115.99</x:v>
      </x:c>
      <x:c r="M259" s="41" t="n">
        <x:f>IF(K259=0,"",L259/K259)</x:f>
        <x:v>4.2696492189640995</x:v>
      </x:c>
      <x:c r="N259" s="35" t="str">
        <x:v>NÃO PREVISTO PELA EQTL</x:v>
      </x:c>
      <x:c r="O259" s="35" t="str">
        <x:v>ANEXO IX ATUAL</x:v>
      </x:c>
      <x:c r="P259" s="134" t="str">
        <x:v>5400099549</x:v>
      </x:c>
      <x:c r="Q259" s="112" t="n">
        <x:v>2</x:v>
      </x:c>
    </x:row>
    <x:row r="260">
      <x:c r="A260" s="35" t="str">
        <x:v>O&amp;M</x:v>
      </x:c>
      <x:c r="B260" s="35" t="str">
        <x:v>LINHA MORTA</x:v>
      </x:c>
      <x:c r="C260" s="35" t="str">
        <x:v>5400099189</x:v>
      </x:c>
      <x:c r="D260" s="134" t="str">
        <x:v>RET HASTE PARA-RAIOS LM</x:v>
      </x:c>
      <x:c r="E260" s="35" t="str">
        <x:v>UNIDADE</x:v>
      </x:c>
      <x:c r="F260" s="131" t="n">
        <x:v>227.320033</x:v>
      </x:c>
      <x:c r="G260" s="131" t="n">
        <x:v>223</x:v>
      </x:c>
      <x:c r="H260" s="131" t="n">
        <x:f>G260-F260</x:f>
        <x:v>-4.320032999999995</x:v>
      </x:c>
      <x:c r="I260" s="38" t="n">
        <x:v>156.42</x:v>
      </x:c>
      <x:c r="J260" s="38" t="n">
        <x:f>F260*I260</x:f>
        <x:v>35557.399561859995</x:v>
      </x:c>
      <x:c r="K260" s="38" t="n">
        <x:f>G260*I260</x:f>
        <x:v>34881.659999999996</x:v>
      </x:c>
      <x:c r="L260" s="38" t="n">
        <x:v>9770.48</x:v>
      </x:c>
      <x:c r="M260" s="41" t="n">
        <x:f>IF(K260=0,"",L260/K260)</x:f>
        <x:v>0.2801036418564942</x:v>
      </x:c>
      <x:c r="N260" s="35" t="str">
        <x:v>VOLUME EQTL MAIOR</x:v>
      </x:c>
      <x:c r="O260" s="35" t="str">
        <x:v>ANEXO IX ATUAL</x:v>
      </x:c>
      <x:c r="P260" s="134" t="str">
        <x:v>5400099189</x:v>
      </x:c>
      <x:c r="Q260" s="112" t="n">
        <x:v>213</x:v>
      </x:c>
    </x:row>
    <x:row r="261">
      <x:c r="A261" s="35" t="str">
        <x:v>O&amp;M</x:v>
      </x:c>
      <x:c r="B261" s="35" t="str">
        <x:v>LINHA MORTA</x:v>
      </x:c>
      <x:c r="C261" s="35" t="str">
        <x:v>5021000165</x:v>
      </x:c>
      <x:c r="D261" s="134" t="str">
        <x:v>RET ESTR PRI RDC N3S-CE LM</x:v>
      </x:c>
      <x:c r="E261" s="35" t="str">
        <x:v>CONJUNTO</x:v>
      </x:c>
      <x:c r="F261" s="131" t="n">
        <x:v>0</x:v>
      </x:c>
      <x:c r="G261" s="131" t="n">
        <x:v>1</x:v>
      </x:c>
      <x:c r="H261" s="131" t="n">
        <x:f>G261-F261</x:f>
        <x:v>1</x:v>
      </x:c>
      <x:c r="I261" s="38" t="n">
        <x:v>654.35</x:v>
      </x:c>
      <x:c r="J261" s="38" t="n">
        <x:f>F261*I261</x:f>
        <x:v>0</x:v>
      </x:c>
      <x:c r="K261" s="38" t="n">
        <x:f>G261*I261</x:f>
        <x:v>654.35</x:v>
      </x:c>
      <x:c r="L261" s="38" t="n">
        <x:v>795.51</x:v>
      </x:c>
      <x:c r="M261" s="41" t="n">
        <x:f>IF(K261=0,"",L261/K261)</x:f>
        <x:v>1.2157255291510658</x:v>
      </x:c>
      <x:c r="N261" s="35" t="str">
        <x:v>NÃO PREVISTO PELA EQTL</x:v>
      </x:c>
      <x:c r="O261" s="35" t="str">
        <x:v>ANEXO IX ATUAL</x:v>
      </x:c>
      <x:c r="P261" s="134" t="str">
        <x:v>5400099429</x:v>
      </x:c>
      <x:c r="Q261" s="112" t="n">
        <x:v>1</x:v>
      </x:c>
    </x:row>
    <x:row r="262">
      <x:c r="A262" s="35" t="str">
        <x:v>O&amp;M</x:v>
      </x:c>
      <x:c r="B262" s="35" t="str">
        <x:v>LINHA MORTA</x:v>
      </x:c>
      <x:c r="C262" s="35" t="str">
        <x:v>5022000263</x:v>
      </x:c>
      <x:c r="D262" s="134" t="str">
        <x:v>RET COND 2PLEX BT 1X10(10)-1X35(35) LM</x:v>
      </x:c>
      <x:c r="E262" s="35" t="str">
        <x:v>METRO</x:v>
      </x:c>
      <x:c r="F262" s="131" t="n">
        <x:v>116</x:v>
      </x:c>
      <x:c r="G262" s="131" t="n">
        <x:v>0</x:v>
      </x:c>
      <x:c r="H262" s="131" t="n">
        <x:f>G262-F262</x:f>
        <x:v>-116</x:v>
      </x:c>
      <x:c r="I262" s="38" t="n">
        <x:v>5</x:v>
      </x:c>
      <x:c r="J262" s="38" t="n">
        <x:f>F262*I262</x:f>
        <x:v>580</x:v>
      </x:c>
      <x:c r="K262" s="38" t="n">
        <x:f>G262*I262</x:f>
        <x:v>0</x:v>
      </x:c>
      <x:c r="L262" s="38" t="n">
        <x:v>0</x:v>
      </x:c>
      <x:c r="M262" s="41" t="str">
        <x:f>IF(K262=0,"",L262/K262)</x:f>
      </x:c>
      <x:c r="N262" s="35" t="str">
        <x:v>SEM HISTÓRICO EM 2025</x:v>
      </x:c>
      <x:c r="O262" s="35" t="str">
        <x:v>ANEXO IX ATUAL</x:v>
      </x:c>
      <x:c r="P262" s="134" t="str"/>
      <x:c r="Q262" s="112" t="n">
        <x:v>0</x:v>
      </x:c>
    </x:row>
    <x:row r="263">
      <x:c r="A263" s="35" t="str">
        <x:v>O&amp;M</x:v>
      </x:c>
      <x:c r="B263" s="35" t="str">
        <x:v>LIGAÇÃO NOVA</x:v>
      </x:c>
      <x:c r="C263" s="35" t="str">
        <x:v>5082000200</x:v>
      </x:c>
      <x:c r="D263" s="134" t="str">
        <x:v>INST MEDIDOR ELETRONICO C/ FISCALIZ STC</x:v>
      </x:c>
      <x:c r="E263" s="35" t="str">
        <x:v>UNIDADE</x:v>
      </x:c>
      <x:c r="F263" s="131" t="n">
        <x:v>0</x:v>
      </x:c>
      <x:c r="G263" s="131" t="n">
        <x:v>2</x:v>
      </x:c>
      <x:c r="H263" s="131" t="n">
        <x:f>G263-F263</x:f>
        <x:v>2</x:v>
      </x:c>
      <x:c r="I263" s="38" t="n">
        <x:v>189.67</x:v>
      </x:c>
      <x:c r="J263" s="38" t="n">
        <x:f>F263*I263</x:f>
        <x:v>0</x:v>
      </x:c>
      <x:c r="K263" s="38" t="n">
        <x:f>G263*I263</x:f>
        <x:v>379.34</x:v>
      </x:c>
      <x:c r="L263" s="38" t="n">
        <x:v>488.04</x:v>
      </x:c>
      <x:c r="M263" s="41" t="n">
        <x:f>IF(K263=0,"",L263/K263)</x:f>
        <x:v>1.2865503242473773</x:v>
      </x:c>
      <x:c r="N263" s="35" t="str">
        <x:v>NÃO PREVISTO PELA EQTL</x:v>
      </x:c>
      <x:c r="O263" s="35" t="str">
        <x:v>ANEXO IX ATUAL</x:v>
      </x:c>
      <x:c r="P263" s="134" t="str">
        <x:v>5400099305</x:v>
      </x:c>
      <x:c r="Q263" s="112" t="n">
        <x:v>2</x:v>
      </x:c>
    </x:row>
    <x:row r="264">
      <x:c r="A264" s="35" t="str">
        <x:v>O&amp;M</x:v>
      </x:c>
      <x:c r="B264" s="35" t="str">
        <x:v>PODA</x:v>
      </x:c>
      <x:c r="C264" s="35" t="str">
        <x:v>5035000069</x:v>
      </x:c>
      <x:c r="D264" s="134" t="str">
        <x:v>PODA GRAM&gt;6&lt;12M REDE MT REBAIX 3MR PO LV</x:v>
      </x:c>
      <x:c r="E264" s="35" t="str">
        <x:v>METRO</x:v>
      </x:c>
      <x:c r="F264" s="131" t="n">
        <x:v>3.527707</x:v>
      </x:c>
      <x:c r="G264" s="131" t="n">
        <x:v>0</x:v>
      </x:c>
      <x:c r="H264" s="131" t="n">
        <x:f>G264-F264</x:f>
        <x:v>-3.527707</x:v>
      </x:c>
      <x:c r="I264" s="38" t="n">
        <x:v>83.06</x:v>
      </x:c>
      <x:c r="J264" s="38" t="n">
        <x:f>F264*I264</x:f>
        <x:v>293.01134342</x:v>
      </x:c>
      <x:c r="K264" s="38" t="n">
        <x:f>G264*I264</x:f>
        <x:v>0</x:v>
      </x:c>
      <x:c r="L264" s="38" t="n">
        <x:v>0</x:v>
      </x:c>
      <x:c r="M264" s="41" t="str">
        <x:f>IF(K264=0,"",L264/K264)</x:f>
      </x:c>
      <x:c r="N264" s="35" t="str">
        <x:v>SEM HISTÓRICO EM 2025</x:v>
      </x:c>
      <x:c r="O264" s="35" t="str">
        <x:v>ANEXO IX ATUAL</x:v>
      </x:c>
      <x:c r="P264" s="134" t="str"/>
      <x:c r="Q264" s="112" t="n">
        <x:v>0</x:v>
      </x:c>
    </x:row>
    <x:row r="265">
      <x:c r="A265" s="35" t="str">
        <x:v>O&amp;M</x:v>
      </x:c>
      <x:c r="B265" s="35" t="str">
        <x:v>PODA</x:v>
      </x:c>
      <x:c r="C265" s="35" t="str">
        <x:v>5035000056</x:v>
      </x:c>
      <x:c r="D265" s="134" t="str">
        <x:v>ELIMINAR ARV PEQUENO PORTE 2PS PO LV</x:v>
      </x:c>
      <x:c r="E265" s="35" t="str">
        <x:v>UNIDADE</x:v>
      </x:c>
      <x:c r="F265" s="131" t="n">
        <x:v>3.527707</x:v>
      </x:c>
      <x:c r="G265" s="131" t="n">
        <x:v>0</x:v>
      </x:c>
      <x:c r="H265" s="131" t="n">
        <x:f>G265-F265</x:f>
        <x:v>-3.527707</x:v>
      </x:c>
      <x:c r="I265" s="38" t="n">
        <x:v>73.29</x:v>
      </x:c>
      <x:c r="J265" s="38" t="n">
        <x:f>F265*I265</x:f>
        <x:v>258.54564603</x:v>
      </x:c>
      <x:c r="K265" s="38" t="n">
        <x:f>G265*I265</x:f>
        <x:v>0</x:v>
      </x:c>
      <x:c r="L265" s="38" t="n">
        <x:v>0</x:v>
      </x:c>
      <x:c r="M265" s="41" t="str">
        <x:f>IF(K265=0,"",L265/K265)</x:f>
      </x:c>
      <x:c r="N265" s="35" t="str">
        <x:v>SEM HISTÓRICO EM 2025</x:v>
      </x:c>
      <x:c r="O265" s="35" t="str">
        <x:v>ANEXO IX ATUAL</x:v>
      </x:c>
      <x:c r="P265" s="134" t="str"/>
      <x:c r="Q265" s="112" t="n">
        <x:v>0</x:v>
      </x:c>
    </x:row>
    <x:row r="266">
      <x:c r="A266" s="35" t="str">
        <x:v>O&amp;M</x:v>
      </x:c>
      <x:c r="B266" s="35" t="str">
        <x:v>LINHA MORTA</x:v>
      </x:c>
      <x:c r="C266" s="35" t="str">
        <x:v>5022000265</x:v>
      </x:c>
      <x:c r="D266" s="134" t="str">
        <x:v>RET COND 3PLEX BT 2X10(10)-2X35(35) LM</x:v>
      </x:c>
      <x:c r="E266" s="35" t="str">
        <x:v>METRO</x:v>
      </x:c>
      <x:c r="F266" s="131" t="n">
        <x:v>28</x:v>
      </x:c>
      <x:c r="G266" s="131" t="n">
        <x:v>0</x:v>
      </x:c>
      <x:c r="H266" s="131" t="n">
        <x:f>G266-F266</x:f>
        <x:v>-28</x:v>
      </x:c>
      <x:c r="I266" s="38" t="n">
        <x:v>5</x:v>
      </x:c>
      <x:c r="J266" s="38" t="n">
        <x:f>F266*I266</x:f>
        <x:v>140</x:v>
      </x:c>
      <x:c r="K266" s="38" t="n">
        <x:f>G266*I266</x:f>
        <x:v>0</x:v>
      </x:c>
      <x:c r="L266" s="38" t="n">
        <x:v>0</x:v>
      </x:c>
      <x:c r="M266" s="41" t="str">
        <x:f>IF(K266=0,"",L266/K266)</x:f>
      </x:c>
      <x:c r="N266" s="35" t="str">
        <x:v>SEM HISTÓRICO EM 2025</x:v>
      </x:c>
      <x:c r="O266" s="35" t="str">
        <x:v>ANEXO IX ATUAL</x:v>
      </x:c>
      <x:c r="P266" s="134" t="str"/>
      <x:c r="Q266" s="112" t="n">
        <x:v>0</x:v>
      </x:c>
    </x:row>
    <x:row r="267">
      <x:c r="A267" s="35" t="str">
        <x:v>O&amp;M</x:v>
      </x:c>
      <x:c r="B267" s="35" t="str">
        <x:v>FORA DO ANEXO IX</x:v>
      </x:c>
      <x:c r="C267" s="35" t="str">
        <x:v>5022000252</x:v>
      </x:c>
      <x:c r="D267" s="134" t="str">
        <x:v>INST ESPACADOR/AFASTADOR REDE PRI/SEC LM</x:v>
      </x:c>
      <x:c r="E267" s="35" t="str">
        <x:v>NÃO INFORMADA</x:v>
      </x:c>
      <x:c r="F267" s="131" t="n">
        <x:v>0</x:v>
      </x:c>
      <x:c r="G267" s="131" t="n">
        <x:v>12191</x:v>
      </x:c>
      <x:c r="H267" s="131" t="n">
        <x:f>G267-F267</x:f>
        <x:v>12191</x:v>
      </x:c>
      <x:c r="I267" s="38" t="n">
        <x:v>0</x:v>
      </x:c>
      <x:c r="J267" s="38" t="n">
        <x:f>F267*I267</x:f>
        <x:v>0</x:v>
      </x:c>
      <x:c r="K267" s="38" t="n">
        <x:f>G267*I267</x:f>
        <x:v>0</x:v>
      </x:c>
      <x:c r="L267" s="38" t="n">
        <x:v>0</x:v>
      </x:c>
      <x:c r="M267" s="41" t="str">
        <x:f>IF(K267=0,"",L267/K267)</x:f>
      </x:c>
      <x:c r="N267" s="35" t="str">
        <x:v>NÃO PREVISTO PELA EQTL</x:v>
      </x:c>
      <x:c r="O267" s="35" t="str">
        <x:v>DE/PARA HISTÓRICO</x:v>
      </x:c>
      <x:c r="P267" s="134" t="str">
        <x:v>5400099260 · 5400099364 · 5400099664</x:v>
      </x:c>
      <x:c r="Q267" s="112" t="n">
        <x:v>337</x:v>
      </x:c>
    </x:row>
    <x:row r="268">
      <x:c r="A268" s="35" t="str">
        <x:v>O&amp;M</x:v>
      </x:c>
      <x:c r="B268" s="35" t="str">
        <x:v>FORA DO ANEXO IX</x:v>
      </x:c>
      <x:c r="C268" s="35" t="str">
        <x:v>5022000253</x:v>
      </x:c>
      <x:c r="D268" s="134" t="str">
        <x:v>RET ESPACADOR/AFASTADOR REDE PRI/SEC LM</x:v>
      </x:c>
      <x:c r="E268" s="35" t="str">
        <x:v>NÃO INFORMADA</x:v>
      </x:c>
      <x:c r="F268" s="131" t="n">
        <x:v>0</x:v>
      </x:c>
      <x:c r="G268" s="131" t="n">
        <x:v>31</x:v>
      </x:c>
      <x:c r="H268" s="131" t="n">
        <x:f>G268-F268</x:f>
        <x:v>31</x:v>
      </x:c>
      <x:c r="I268" s="38" t="n">
        <x:v>0</x:v>
      </x:c>
      <x:c r="J268" s="38" t="n">
        <x:f>F268*I268</x:f>
        <x:v>0</x:v>
      </x:c>
      <x:c r="K268" s="38" t="n">
        <x:f>G268*I268</x:f>
        <x:v>0</x:v>
      </x:c>
      <x:c r="L268" s="38" t="n">
        <x:v>0</x:v>
      </x:c>
      <x:c r="M268" s="41" t="str">
        <x:f>IF(K268=0,"",L268/K268)</x:f>
      </x:c>
      <x:c r="N268" s="35" t="str">
        <x:v>NÃO PREVISTO PELA EQTL</x:v>
      </x:c>
      <x:c r="O268" s="35" t="str">
        <x:v>DE/PARA HISTÓRICO</x:v>
      </x:c>
      <x:c r="P268" s="134" t="str">
        <x:v>5400099522</x:v>
      </x:c>
      <x:c r="Q268" s="112" t="n">
        <x:v>24</x:v>
      </x:c>
    </x:row>
    <x:row r="269">
      <x:c r="A269" s="35" t="str">
        <x:v>O&amp;M</x:v>
      </x:c>
      <x:c r="B269" s="35" t="str">
        <x:v>FORA DO ANEXO IX</x:v>
      </x:c>
      <x:c r="C269" s="35" t="str">
        <x:v>5024000072</x:v>
      </x:c>
      <x:c r="D269" s="134" t="str">
        <x:v>INST CONEXAO RAMAL DE CONEXAO LM</x:v>
      </x:c>
      <x:c r="E269" s="35" t="str">
        <x:v>NÃO INFORMADA</x:v>
      </x:c>
      <x:c r="F269" s="131" t="n">
        <x:v>0</x:v>
      </x:c>
      <x:c r="G269" s="131" t="n">
        <x:v>3016</x:v>
      </x:c>
      <x:c r="H269" s="131" t="n">
        <x:f>G269-F269</x:f>
        <x:v>3016</x:v>
      </x:c>
      <x:c r="I269" s="38" t="n">
        <x:v>0</x:v>
      </x:c>
      <x:c r="J269" s="38" t="n">
        <x:f>F269*I269</x:f>
        <x:v>0</x:v>
      </x:c>
      <x:c r="K269" s="38" t="n">
        <x:f>G269*I269</x:f>
        <x:v>0</x:v>
      </x:c>
      <x:c r="L269" s="38" t="n">
        <x:v>0</x:v>
      </x:c>
      <x:c r="M269" s="41" t="str">
        <x:f>IF(K269=0,"",L269/K269)</x:f>
      </x:c>
      <x:c r="N269" s="35" t="str">
        <x:v>NÃO PREVISTO PELA EQTL</x:v>
      </x:c>
      <x:c r="O269" s="35" t="str">
        <x:v>DE/PARA HISTÓRICO</x:v>
      </x:c>
      <x:c r="P269" s="134" t="str">
        <x:v>5400099123</x:v>
      </x:c>
      <x:c r="Q269" s="112" t="n">
        <x:v>350</x:v>
      </x:c>
    </x:row>
    <x:row r="270">
      <x:c r="A270" s="36" t="str">
        <x:v>O&amp;M</x:v>
      </x:c>
      <x:c r="B270" s="36" t="str">
        <x:v>FORA DO ANEXO IX</x:v>
      </x:c>
      <x:c r="C270" s="36" t="str">
        <x:v>5024000073</x:v>
      </x:c>
      <x:c r="D270" s="135" t="str">
        <x:v>RET CONEXAO RAMAL DE CONEXAO LM</x:v>
      </x:c>
      <x:c r="E270" s="36" t="str">
        <x:v>NÃO INFORMADA</x:v>
      </x:c>
      <x:c r="F270" s="132" t="n">
        <x:v>0</x:v>
      </x:c>
      <x:c r="G270" s="132" t="n">
        <x:v>3016</x:v>
      </x:c>
      <x:c r="H270" s="132" t="n">
        <x:f>G270-F270</x:f>
        <x:v>3016</x:v>
      </x:c>
      <x:c r="I270" s="39" t="n">
        <x:v>0</x:v>
      </x:c>
      <x:c r="J270" s="39" t="n">
        <x:f>F270*I270</x:f>
        <x:v>0</x:v>
      </x:c>
      <x:c r="K270" s="39" t="n">
        <x:f>G270*I270</x:f>
        <x:v>0</x:v>
      </x:c>
      <x:c r="L270" s="39" t="n">
        <x:v>0</x:v>
      </x:c>
      <x:c r="M270" s="42" t="str">
        <x:f>IF(K270=0,"",L270/K270)</x:f>
      </x:c>
      <x:c r="N270" s="36" t="str">
        <x:v>NÃO PREVISTO PELA EQTL</x:v>
      </x:c>
      <x:c r="O270" s="36" t="str">
        <x:v>DE/PARA HISTÓRICO</x:v>
      </x:c>
      <x:c r="P270" s="135" t="str">
        <x:v>5400099123</x:v>
      </x:c>
      <x:c r="Q270" s="113" t="n">
        <x:v>350</x:v>
      </x:c>
    </x:row>
  </x:sheetData>
  <x:mergeCells>
    <x:mergeCell ref="A1:Q1"/>
    <x:mergeCell ref="A2:Q2"/>
  </x:mergeCells>
  <x:conditionalFormatting sqref="H5:H270">
    <x:cfRule type="cellIs" dxfId="8" priority="1" operator="greaterThanOrEqual">
      <x:formula>0</x:formula>
    </x:cfRule>
    <x:cfRule type="cellIs" dxfId="9" priority="2" operator="lessThan">
      <x:formula>0</x:formula>
    </x:cfRule>
  </x:conditionalFormatting>
  <x:conditionalFormatting sqref="N5:N270">
    <x:cfRule type="containsText" dxfId="10" priority="3" operator="containsText" text="SETUP MAIOR"/>
    <x:cfRule type="containsText" dxfId="11" priority="4" operator="containsText" text="EQTL MAIOR"/>
    <x:cfRule type="containsText" dxfId="12" priority="5" operator="containsText" text="NÃO PREVISTO"/>
    <x:cfRule type="containsText" dxfId="13" priority="6" operator="containsText" text="SEM HISTÓRICO"/>
  </x:conditionalFormatting>
  <x:pageMargins left="0.7" right="0.7" top="0.75" bottom="0.75" header="0.3" footer="0.3"/>
  <x:tableParts count="1">
    <x:tablePart xmlns:r="http://schemas.openxmlformats.org/officeDocument/2006/relationships" r:id="R3ca8ee6bfd824ec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2" hidden="0" customWidth="1"/>
    <x:col min="5" max="5" width="18" hidden="0" customWidth="1"/>
    <x:col min="6" max="6" width="18" hidden="0" customWidth="1"/>
    <x:col min="7" max="7" width="12" hidden="0" customWidth="1"/>
    <x:col min="8" max="8" width="12" hidden="0" customWidth="1"/>
    <x:col min="9" max="9" width="3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 ht="36" customHeight="1">
      <x:c r="A1" s="4" t="str">
        <x:v>Sazonalidade 2025 | Referência 073 x caderno novo K1</x:v>
      </x:c>
      <x:c r="B1" s="4" t="str">
        <x:v>Sazonalidade 2025 | Referência 073 x caderno novo K1</x:v>
      </x:c>
      <x:c r="C1" s="4" t="str">
        <x:v>Sazonalidade 2025 | Referência 073 x caderno novo K1</x:v>
      </x:c>
      <x:c r="D1" s="4" t="str">
        <x:v>Sazonalidade 2025 | Referência 073 x caderno novo K1</x:v>
      </x:c>
      <x:c r="E1" s="4" t="str">
        <x:v>Sazonalidade 2025 | Referência 073 x caderno novo K1</x:v>
      </x:c>
      <x:c r="F1" s="4" t="str">
        <x:v>Sazonalidade 2025 | Referência 073 x caderno novo K1</x:v>
      </x:c>
      <x:c r="G1" s="4" t="str">
        <x:v>Sazonalidade 2025 | Referência 073 x caderno novo K1</x:v>
      </x:c>
      <x:c r="H1" s="4" t="str">
        <x:v>Sazonalidade 2025 | Referência 073 x caderno novo K1</x:v>
      </x:c>
    </x:row>
    <x:row r="2" ht="32" customHeight="1">
      <x:c r="A2" s="13" t="str">
        <x:v>A leitura mensal evidencia a oscilação do mix executado e o K de equilíbrio correspondente. O cálculo não usa PERDAS nem DISPONIBILIDADE.</x:v>
      </x:c>
      <x:c r="B2" s="14" t="str">
        <x:v>A leitura mensal evidencia a oscilação do mix executado e o K de equilíbrio correspondente. O cálculo não usa PERDAS nem DISPONIBILIDADE.</x:v>
      </x:c>
      <x:c r="C2" s="14" t="str">
        <x:v>A leitura mensal evidencia a oscilação do mix executado e o K de equilíbrio correspondente. O cálculo não usa PERDAS nem DISPONIBILIDADE.</x:v>
      </x:c>
      <x:c r="D2" s="14" t="str">
        <x:v>A leitura mensal evidencia a oscilação do mix executado e o K de equilíbrio correspondente. O cálculo não usa PERDAS nem DISPONIBILIDADE.</x:v>
      </x:c>
      <x:c r="E2" s="14" t="str">
        <x:v>A leitura mensal evidencia a oscilação do mix executado e o K de equilíbrio correspondente. O cálculo não usa PERDAS nem DISPONIBILIDADE.</x:v>
      </x:c>
      <x:c r="F2" s="14" t="str">
        <x:v>A leitura mensal evidencia a oscilação do mix executado e o K de equilíbrio correspondente. O cálculo não usa PERDAS nem DISPONIBILIDADE.</x:v>
      </x:c>
      <x:c r="G2" s="14" t="str">
        <x:v>A leitura mensal evidencia a oscilação do mix executado e o K de equilíbrio correspondente. O cálculo não usa PERDAS nem DISPONIBILIDADE.</x:v>
      </x:c>
      <x:c r="H2" s="15" t="str">
        <x:v>A leitura mensal evidencia a oscilação do mix executado e o K de equilíbrio correspondente. O cálculo não usa PERDAS nem DISPONIBILIDADE.</x:v>
      </x:c>
    </x:row>
    <x:row r="4" ht="30" customHeight="1">
      <x:c r="A4" s="27" t="str">
        <x:v>MÊS</x:v>
      </x:c>
      <x:c r="B4" s="28" t="str">
        <x:v>O&amp;M 073</x:v>
      </x:c>
      <x:c r="C4" s="28" t="str">
        <x:v>O&amp;M NOVO K1</x:v>
      </x:c>
      <x:c r="D4" s="28" t="str">
        <x:v>K O&amp;M</x:v>
      </x:c>
      <x:c r="E4" s="28" t="str">
        <x:v>STC 073</x:v>
      </x:c>
      <x:c r="F4" s="28" t="str">
        <x:v>STC NOVO K1</x:v>
      </x:c>
      <x:c r="G4" s="28" t="str">
        <x:v>K STC</x:v>
      </x:c>
      <x:c r="H4" s="29" t="str">
        <x:v>K GERAL</x:v>
      </x:c>
      <x:c r="J4" t="str">
        <x:v>MÊS</x:v>
      </x:c>
      <x:c r="K4" t="str">
        <x:v>K O&amp;M</x:v>
      </x:c>
      <x:c r="L4" t="str">
        <x:v>K STC</x:v>
      </x:c>
      <x:c r="M4" t="str">
        <x:v>K GERAL</x:v>
      </x:c>
    </x:row>
    <x:row r="5">
      <x:c r="A5" s="34" t="str">
        <x:v>Janeiro</x:v>
      </x:c>
      <x:c r="B5" s="37" t="n">
        <x:v>4993836.83</x:v>
      </x:c>
      <x:c r="C5" s="37" t="n">
        <x:v>3602694.11</x:v>
      </x:c>
      <x:c r="D5" s="40" t="n">
        <x:f>IF(C5=0,"",B5/C5)</x:f>
        <x:v>1.386139560430236</x:v>
      </x:c>
      <x:c r="E5" s="37" t="n">
        <x:v>16702946.5</x:v>
      </x:c>
      <x:c r="F5" s="37" t="n">
        <x:v>12320249.75</x:v>
      </x:c>
      <x:c r="G5" s="40" t="n">
        <x:f>IF(F5=0,"",E5/F5)</x:f>
        <x:v>1.3557311612128642</x:v>
      </x:c>
      <x:c r="H5" s="40" t="n">
        <x:f>IF(C5+F5=0,"",(B5+E5)/(C5+F5))</x:f>
        <x:v>1.362611306098017</x:v>
      </x:c>
      <x:c r="J5" t="str">
        <x:f>A5</x:f>
        <x:v>Janeiro</x:v>
      </x:c>
      <x:c r="K5" t="n">
        <x:f>D5</x:f>
        <x:v>1.386139560430236</x:v>
      </x:c>
      <x:c r="L5" t="n">
        <x:f>G5</x:f>
        <x:v>1.3557311612128642</x:v>
      </x:c>
      <x:c r="M5" t="n">
        <x:f>H5</x:f>
        <x:v>1.362611306098017</x:v>
      </x:c>
    </x:row>
    <x:row r="6">
      <x:c r="A6" s="35" t="str">
        <x:v>Fevereiro</x:v>
      </x:c>
      <x:c r="B6" s="38" t="n">
        <x:v>6355814.47</x:v>
      </x:c>
      <x:c r="C6" s="38" t="n">
        <x:v>4260657.08</x:v>
      </x:c>
      <x:c r="D6" s="41" t="n">
        <x:f>IF(C6=0,"",B6/C6)</x:f>
        <x:v>1.4917451347668655</x:v>
      </x:c>
      <x:c r="E6" s="38" t="n">
        <x:v>13563797.67</x:v>
      </x:c>
      <x:c r="F6" s="38" t="n">
        <x:v>11043008.94</x:v>
      </x:c>
      <x:c r="G6" s="41" t="n">
        <x:f>IF(F6=0,"",E6/F6)</x:f>
        <x:v>1.2282700977329826</x:v>
      </x:c>
      <x:c r="H6" s="41" t="n">
        <x:f>IF(C6+F6=0,"",(B6+E6)/(C6+F6))</x:f>
        <x:v>1.3016235530733309</x:v>
      </x:c>
      <x:c r="J6" t="str">
        <x:f>A6</x:f>
        <x:v>Fevereiro</x:v>
      </x:c>
      <x:c r="K6" t="n">
        <x:f>D6</x:f>
        <x:v>1.4917451347668655</x:v>
      </x:c>
      <x:c r="L6" t="n">
        <x:f>G6</x:f>
        <x:v>1.2282700977329826</x:v>
      </x:c>
      <x:c r="M6" t="n">
        <x:f>H6</x:f>
        <x:v>1.3016235530733309</x:v>
      </x:c>
    </x:row>
    <x:row r="7">
      <x:c r="A7" s="35" t="str">
        <x:v>Março</x:v>
      </x:c>
      <x:c r="B7" s="38" t="n">
        <x:v>6945914.75</x:v>
      </x:c>
      <x:c r="C7" s="38" t="n">
        <x:v>4637235.76</x:v>
      </x:c>
      <x:c r="D7" s="41" t="n">
        <x:f>IF(C7=0,"",B7/C7)</x:f>
        <x:v>1.4978567210048428</x:v>
      </x:c>
      <x:c r="E7" s="38" t="n">
        <x:v>13806818.18</x:v>
      </x:c>
      <x:c r="F7" s="38" t="n">
        <x:v>10535001.19</x:v>
      </x:c>
      <x:c r="G7" s="41" t="n">
        <x:f>IF(F7=0,"",E7/F7)</x:f>
        <x:v>1.3105663616920769</x:v>
      </x:c>
      <x:c r="H7" s="41" t="n">
        <x:f>IF(C7+F7=0,"",(B7+E7)/(C7+F7))</x:f>
        <x:v>1.3678097038947181</x:v>
      </x:c>
      <x:c r="J7" t="str">
        <x:f>A7</x:f>
        <x:v>Março</x:v>
      </x:c>
      <x:c r="K7" t="n">
        <x:f>D7</x:f>
        <x:v>1.4978567210048428</x:v>
      </x:c>
      <x:c r="L7" t="n">
        <x:f>G7</x:f>
        <x:v>1.3105663616920769</x:v>
      </x:c>
      <x:c r="M7" t="n">
        <x:f>H7</x:f>
        <x:v>1.3678097038947181</x:v>
      </x:c>
    </x:row>
    <x:row r="8">
      <x:c r="A8" s="35" t="str">
        <x:v>Abril</x:v>
      </x:c>
      <x:c r="B8" s="38" t="n">
        <x:v>8218551.46</x:v>
      </x:c>
      <x:c r="C8" s="38" t="n">
        <x:v>5653512.87</x:v>
      </x:c>
      <x:c r="D8" s="41" t="n">
        <x:f>IF(C8=0,"",B8/C8)</x:f>
        <x:v>1.4537070400266021</x:v>
      </x:c>
      <x:c r="E8" s="38" t="n">
        <x:v>10510872.22</x:v>
      </x:c>
      <x:c r="F8" s="38" t="n">
        <x:v>9655585.09</x:v>
      </x:c>
      <x:c r="G8" s="41" t="n">
        <x:f>IF(F8=0,"",E8/F8)</x:f>
        <x:v>1.088579523874301</x:v>
      </x:c>
      <x:c r="H8" s="41" t="n">
        <x:f>IF(C8+F8=0,"",(B8+E8)/(C8+F8))</x:f>
        <x:v>1.2234178479317797</x:v>
      </x:c>
      <x:c r="J8" t="str">
        <x:f>A8</x:f>
        <x:v>Abril</x:v>
      </x:c>
      <x:c r="K8" t="n">
        <x:f>D8</x:f>
        <x:v>1.4537070400266021</x:v>
      </x:c>
      <x:c r="L8" t="n">
        <x:f>G8</x:f>
        <x:v>1.088579523874301</x:v>
      </x:c>
      <x:c r="M8" t="n">
        <x:f>H8</x:f>
        <x:v>1.2234178479317797</x:v>
      </x:c>
    </x:row>
    <x:row r="9">
      <x:c r="A9" s="35" t="str">
        <x:v>Maio</x:v>
      </x:c>
      <x:c r="B9" s="38" t="n">
        <x:v>9144288.07</x:v>
      </x:c>
      <x:c r="C9" s="38" t="n">
        <x:v>7197787.12</x:v>
      </x:c>
      <x:c r="D9" s="41" t="n">
        <x:f>IF(C9=0,"",B9/C9)</x:f>
        <x:v>1.2704304694690665</x:v>
      </x:c>
      <x:c r="E9" s="38" t="n">
        <x:v>12227983.17</x:v>
      </x:c>
      <x:c r="F9" s="38" t="n">
        <x:v>9138743.57</x:v>
      </x:c>
      <x:c r="G9" s="41" t="n">
        <x:f>IF(F9=0,"",E9/F9)</x:f>
        <x:v>1.338037671845956</x:v>
      </x:c>
      <x:c r="H9" s="41" t="n">
        <x:f>IF(C9+F9=0,"",(B9+E9)/(C9+F9))</x:f>
        <x:v>1.3082503039083142</x:v>
      </x:c>
      <x:c r="J9" t="str">
        <x:f>A9</x:f>
        <x:v>Maio</x:v>
      </x:c>
      <x:c r="K9" t="n">
        <x:f>D9</x:f>
        <x:v>1.2704304694690665</x:v>
      </x:c>
      <x:c r="L9" t="n">
        <x:f>G9</x:f>
        <x:v>1.338037671845956</x:v>
      </x:c>
      <x:c r="M9" t="n">
        <x:f>H9</x:f>
        <x:v>1.3082503039083142</x:v>
      </x:c>
    </x:row>
    <x:row r="10">
      <x:c r="A10" s="35" t="str">
        <x:v>Junho</x:v>
      </x:c>
      <x:c r="B10" s="38" t="n">
        <x:v>10027139.16</x:v>
      </x:c>
      <x:c r="C10" s="38" t="n">
        <x:v>6280340.91</x:v>
      </x:c>
      <x:c r="D10" s="41" t="n">
        <x:f>IF(C10=0,"",B10/C10)</x:f>
        <x:v>1.5965915391685321</x:v>
      </x:c>
      <x:c r="E10" s="38" t="n">
        <x:v>11492080</x:v>
      </x:c>
      <x:c r="F10" s="38" t="n">
        <x:v>10084868.89</x:v>
      </x:c>
      <x:c r="G10" s="41" t="n">
        <x:f>IF(F10=0,"",E10/F10)</x:f>
        <x:v>1.1395368770133807</x:v>
      </x:c>
      <x:c r="H10" s="41" t="n">
        <x:f>IF(C10+F10=0,"",(B10+E10)/(C10+F10))</x:f>
        <x:v>1.31493695607862</x:v>
      </x:c>
      <x:c r="J10" t="str">
        <x:f>A10</x:f>
        <x:v>Junho</x:v>
      </x:c>
      <x:c r="K10" t="n">
        <x:f>D10</x:f>
        <x:v>1.5965915391685321</x:v>
      </x:c>
      <x:c r="L10" t="n">
        <x:f>G10</x:f>
        <x:v>1.1395368770133807</x:v>
      </x:c>
      <x:c r="M10" t="n">
        <x:f>H10</x:f>
        <x:v>1.31493695607862</x:v>
      </x:c>
    </x:row>
    <x:row r="11">
      <x:c r="A11" s="35" t="str">
        <x:v>Julho</x:v>
      </x:c>
      <x:c r="B11" s="38" t="n">
        <x:v>8447304.5</x:v>
      </x:c>
      <x:c r="C11" s="38" t="n">
        <x:v>6600117.31</x:v>
      </x:c>
      <x:c r="D11" s="41" t="n">
        <x:f>IF(C11=0,"",B11/C11)</x:f>
        <x:v>1.2798718724591882</x:v>
      </x:c>
      <x:c r="E11" s="38" t="n">
        <x:v>13755329.54</x:v>
      </x:c>
      <x:c r="F11" s="38" t="n">
        <x:v>10025929</x:v>
      </x:c>
      <x:c r="G11" s="41" t="n">
        <x:f>IF(F11=0,"",E11/F11)</x:f>
        <x:v>1.3719755585741729</x:v>
      </x:c>
      <x:c r="H11" s="41" t="n">
        <x:f>IF(C11+F11=0,"",(B11+E11)/(C11+F11))</x:f>
        <x:v>1.3354127389050923</x:v>
      </x:c>
      <x:c r="J11" t="str">
        <x:f>A11</x:f>
        <x:v>Julho</x:v>
      </x:c>
      <x:c r="K11" t="n">
        <x:f>D11</x:f>
        <x:v>1.2798718724591882</x:v>
      </x:c>
      <x:c r="L11" t="n">
        <x:f>G11</x:f>
        <x:v>1.3719755585741729</x:v>
      </x:c>
      <x:c r="M11" t="n">
        <x:f>H11</x:f>
        <x:v>1.3354127389050923</x:v>
      </x:c>
    </x:row>
    <x:row r="12">
      <x:c r="A12" s="35" t="str">
        <x:v>Agosto</x:v>
      </x:c>
      <x:c r="B12" s="38" t="n">
        <x:v>11582321.74</x:v>
      </x:c>
      <x:c r="C12" s="38" t="n">
        <x:v>8915142.94</x:v>
      </x:c>
      <x:c r="D12" s="41" t="n">
        <x:f>IF(C12=0,"",B12/C12)</x:f>
        <x:v>1.299173980490323</x:v>
      </x:c>
      <x:c r="E12" s="38" t="n">
        <x:v>14419731.68</x:v>
      </x:c>
      <x:c r="F12" s="38" t="n">
        <x:v>11157205.33</x:v>
      </x:c>
      <x:c r="G12" s="41" t="n">
        <x:f>IF(F12=0,"",E12/F12)</x:f>
        <x:v>1.2924142967260421</x:v>
      </x:c>
      <x:c r="H12" s="41" t="n">
        <x:f>IF(C12+F12=0,"",(B12+E12)/(C12+F12))</x:f>
        <x:v>1.295416613454366</x:v>
      </x:c>
      <x:c r="J12" t="str">
        <x:f>A12</x:f>
        <x:v>Agosto</x:v>
      </x:c>
      <x:c r="K12" t="n">
        <x:f>D12</x:f>
        <x:v>1.299173980490323</x:v>
      </x:c>
      <x:c r="L12" t="n">
        <x:f>G12</x:f>
        <x:v>1.2924142967260421</x:v>
      </x:c>
      <x:c r="M12" t="n">
        <x:f>H12</x:f>
        <x:v>1.295416613454366</x:v>
      </x:c>
    </x:row>
    <x:row r="13">
      <x:c r="A13" s="35" t="str">
        <x:v>Setembro</x:v>
      </x:c>
      <x:c r="B13" s="38" t="n">
        <x:v>13284719.47</x:v>
      </x:c>
      <x:c r="C13" s="38" t="n">
        <x:v>9054194.5</x:v>
      </x:c>
      <x:c r="D13" s="41" t="n">
        <x:f>IF(C13=0,"",B13/C13)</x:f>
        <x:v>1.4672447637390604</x:v>
      </x:c>
      <x:c r="E13" s="38" t="n">
        <x:v>15281538.86</x:v>
      </x:c>
      <x:c r="F13" s="38" t="n">
        <x:v>11272927.69</x:v>
      </x:c>
      <x:c r="G13" s="41" t="n">
        <x:f>IF(F13=0,"",E13/F13)</x:f>
        <x:v>1.3555962816612372</x:v>
      </x:c>
      <x:c r="H13" s="41" t="n">
        <x:f>IF(C13+F13=0,"",(B13+E13)/(C13+F13))</x:f>
        <x:v>1.4053272304356625</x:v>
      </x:c>
      <x:c r="J13" t="str">
        <x:f>A13</x:f>
        <x:v>Setembro</x:v>
      </x:c>
      <x:c r="K13" t="n">
        <x:f>D13</x:f>
        <x:v>1.4672447637390604</x:v>
      </x:c>
      <x:c r="L13" t="n">
        <x:f>G13</x:f>
        <x:v>1.3555962816612372</x:v>
      </x:c>
      <x:c r="M13" t="n">
        <x:f>H13</x:f>
        <x:v>1.4053272304356625</x:v>
      </x:c>
    </x:row>
    <x:row r="14">
      <x:c r="A14" s="35" t="str">
        <x:v>Outubro</x:v>
      </x:c>
      <x:c r="B14" s="38" t="n">
        <x:v>12012056.3</x:v>
      </x:c>
      <x:c r="C14" s="38" t="n">
        <x:v>8101444.81</x:v>
      </x:c>
      <x:c r="D14" s="41" t="n">
        <x:f>IF(C14=0,"",B14/C14)</x:f>
        <x:v>1.4827054410310796</x:v>
      </x:c>
      <x:c r="E14" s="38" t="n">
        <x:v>13021147.65</x:v>
      </x:c>
      <x:c r="F14" s="38" t="n">
        <x:v>10105299.18</x:v>
      </x:c>
      <x:c r="G14" s="41" t="n">
        <x:f>IF(F14=0,"",E14/F14)</x:f>
        <x:v>1.288546476265733</x:v>
      </x:c>
      <x:c r="H14" s="41" t="n">
        <x:f>IF(C14+F14=0,"",(B14+E14)/(C14+F14))</x:f>
        <x:v>1.3749412835018398</x:v>
      </x:c>
      <x:c r="J14" t="str">
        <x:f>A14</x:f>
        <x:v>Outubro</x:v>
      </x:c>
      <x:c r="K14" t="n">
        <x:f>D14</x:f>
        <x:v>1.4827054410310796</x:v>
      </x:c>
      <x:c r="L14" t="n">
        <x:f>G14</x:f>
        <x:v>1.288546476265733</x:v>
      </x:c>
      <x:c r="M14" t="n">
        <x:f>H14</x:f>
        <x:v>1.3749412835018398</x:v>
      </x:c>
    </x:row>
    <x:row r="15">
      <x:c r="A15" s="35" t="str">
        <x:v>Novembro</x:v>
      </x:c>
      <x:c r="B15" s="38" t="n">
        <x:v>16166351.93</x:v>
      </x:c>
      <x:c r="C15" s="38" t="n">
        <x:v>10611688.04</x:v>
      </x:c>
      <x:c r="D15" s="41" t="n">
        <x:f>IF(C15=0,"",B15/C15)</x:f>
        <x:v>1.5234477181257207</x:v>
      </x:c>
      <x:c r="E15" s="38" t="n">
        <x:v>13671437.31</x:v>
      </x:c>
      <x:c r="F15" s="38" t="n">
        <x:v>10878985.7</x:v>
      </x:c>
      <x:c r="G15" s="41" t="n">
        <x:f>IF(F15=0,"",E15/F15)</x:f>
        <x:v>1.256683084894578</x:v>
      </x:c>
      <x:c r="H15" s="41" t="n">
        <x:f>IF(C15+F15=0,"",(B15+E15)/(C15+F15))</x:f>
        <x:v>1.3884064129857292</x:v>
      </x:c>
      <x:c r="J15" t="str">
        <x:f>A15</x:f>
        <x:v>Novembro</x:v>
      </x:c>
      <x:c r="K15" t="n">
        <x:f>D15</x:f>
        <x:v>1.5234477181257207</x:v>
      </x:c>
      <x:c r="L15" t="n">
        <x:f>G15</x:f>
        <x:v>1.256683084894578</x:v>
      </x:c>
      <x:c r="M15" t="n">
        <x:f>H15</x:f>
        <x:v>1.3884064129857292</x:v>
      </x:c>
    </x:row>
    <x:row r="16">
      <x:c r="A16" s="36" t="str">
        <x:v>Dezembro</x:v>
      </x:c>
      <x:c r="B16" s="39" t="n">
        <x:v>12289320.04</x:v>
      </x:c>
      <x:c r="C16" s="39" t="n">
        <x:v>8843671.32</x:v>
      </x:c>
      <x:c r="D16" s="42" t="n">
        <x:f>IF(C16=0,"",B16/C16)</x:f>
        <x:v>1.3896174558418573</x:v>
      </x:c>
      <x:c r="E16" s="39" t="n">
        <x:v>14615319.69</x:v>
      </x:c>
      <x:c r="F16" s="39" t="n">
        <x:v>10799882.5</x:v>
      </x:c>
      <x:c r="G16" s="42" t="n">
        <x:f>IF(F16=0,"",E16/F16)</x:f>
        <x:v>1.353285064906956</x:v>
      </x:c>
      <x:c r="H16" s="42" t="n">
        <x:f>IF(C16+F16=0,"",(B16+E16)/(C16+F16))</x:f>
        <x:v>1.3696421725180479</x:v>
      </x:c>
      <x:c r="J16" t="str">
        <x:f>A16</x:f>
        <x:v>Dezembro</x:v>
      </x:c>
      <x:c r="K16" t="n">
        <x:f>D16</x:f>
        <x:v>1.3896174558418573</x:v>
      </x:c>
      <x:c r="L16" t="n">
        <x:f>G16</x:f>
        <x:v>1.353285064906956</x:v>
      </x:c>
      <x:c r="M16" t="n">
        <x:f>H16</x:f>
        <x:v>1.3696421725180479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e88024aa07b04114"/>
  <x:tableParts count="1">
    <x:tablePart xmlns:r="http://schemas.openxmlformats.org/officeDocument/2006/relationships" r:id="R9c6b348d3fc74ce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20" hidden="0" customWidth="1"/>
    <x:col min="4" max="4" width="20" hidden="0" customWidth="1"/>
    <x:col min="5" max="5" width="15" hidden="0" customWidth="1"/>
    <x:col min="6" max="6" width="14" hidden="0" customWidth="1"/>
    <x:col min="7" max="7" width="14" hidden="0" customWidth="1"/>
    <x:col min="8" max="8" width="18" hidden="0" customWidth="1"/>
  </x:cols>
  <x:sheetData>
    <x:row r="1" ht="36" customHeight="1">
      <x:c r="A1" s="4" t="str">
        <x:v>K por regional | Histórico de 2025</x:v>
      </x:c>
      <x:c r="B1" s="4" t="str">
        <x:v>K por regional | Histórico de 2025</x:v>
      </x:c>
      <x:c r="C1" s="4" t="str">
        <x:v>K por regional | Histórico de 2025</x:v>
      </x:c>
      <x:c r="D1" s="4" t="str">
        <x:v>K por regional | Histórico de 2025</x:v>
      </x:c>
      <x:c r="E1" s="4" t="str">
        <x:v>K por regional | Histórico de 2025</x:v>
      </x:c>
      <x:c r="F1" s="4" t="str">
        <x:v>K por regional | Histórico de 2025</x:v>
      </x:c>
      <x:c r="G1" s="4" t="str">
        <x:v>K por regional | Histórico de 2025</x:v>
      </x:c>
      <x:c r="H1" s="4" t="str">
        <x:v>K por regional | Histórico de 2025</x:v>
      </x:c>
    </x:row>
    <x:row r="2" ht="32" customHeight="1">
      <x:c r="A2" s="13" t="str">
        <x:v>A volumetria da Equatorial não possui distribuição regional. Por isso, esta aba apresenta somente a composição observada no histórico: Norte e Sul.</x:v>
      </x:c>
      <x:c r="B2" s="14" t="str">
        <x:v>A volumetria da Equatorial não possui distribuição regional. Por isso, esta aba apresenta somente a composição observada no histórico: Norte e Sul.</x:v>
      </x:c>
      <x:c r="C2" s="14" t="str">
        <x:v>A volumetria da Equatorial não possui distribuição regional. Por isso, esta aba apresenta somente a composição observada no histórico: Norte e Sul.</x:v>
      </x:c>
      <x:c r="D2" s="14" t="str">
        <x:v>A volumetria da Equatorial não possui distribuição regional. Por isso, esta aba apresenta somente a composição observada no histórico: Norte e Sul.</x:v>
      </x:c>
      <x:c r="E2" s="14" t="str">
        <x:v>A volumetria da Equatorial não possui distribuição regional. Por isso, esta aba apresenta somente a composição observada no histórico: Norte e Sul.</x:v>
      </x:c>
      <x:c r="F2" s="14" t="str">
        <x:v>A volumetria da Equatorial não possui distribuição regional. Por isso, esta aba apresenta somente a composição observada no histórico: Norte e Sul.</x:v>
      </x:c>
      <x:c r="G2" s="14" t="str">
        <x:v>A volumetria da Equatorial não possui distribuição regional. Por isso, esta aba apresenta somente a composição observada no histórico: Norte e Sul.</x:v>
      </x:c>
      <x:c r="H2" s="15" t="str">
        <x:v>A volumetria da Equatorial não possui distribuição regional. Por isso, esta aba apresenta somente a composição observada no histórico: Norte e Sul.</x:v>
      </x:c>
    </x:row>
    <x:row r="4" ht="30" customHeight="1">
      <x:c r="A4" s="27" t="str">
        <x:v>ÁREA</x:v>
      </x:c>
      <x:c r="B4" s="28" t="str">
        <x:v>REGIONAL</x:v>
      </x:c>
      <x:c r="C4" s="28" t="str">
        <x:v>REFERÊNCIA 073</x:v>
      </x:c>
      <x:c r="D4" s="28" t="str">
        <x:v>VOLUME SETUP K1</x:v>
      </x:c>
      <x:c r="E4" s="28" t="str">
        <x:v>K EQUILÍBRIO</x:v>
      </x:c>
      <x:c r="F4" s="28" t="str">
        <x:v>K +5%</x:v>
      </x:c>
      <x:c r="G4" s="28" t="str">
        <x:v>K +12%</x:v>
      </x:c>
      <x:c r="H4" s="29" t="str">
        <x:v>LINHAS HISTÓRICAS</x:v>
      </x:c>
    </x:row>
    <x:row r="5">
      <x:c r="A5" s="34" t="str">
        <x:v>O&amp;M</x:v>
      </x:c>
      <x:c r="B5" s="34" t="str">
        <x:v>NORTE</x:v>
      </x:c>
      <x:c r="C5" s="37" t="n">
        <x:v>54004539.52</x:v>
      </x:c>
      <x:c r="D5" s="37" t="n">
        <x:v>42907183.18</x:v>
      </x:c>
      <x:c r="E5" s="40" t="n">
        <x:f>IF(D5=0,"",C5/D5)</x:f>
        <x:v>1.258636328874013</x:v>
      </x:c>
      <x:c r="F5" s="40" t="n">
        <x:f>IF(D5=0,"",C5*1.05/D5)</x:f>
        <x:v>1.321568145317714</x:v>
      </x:c>
      <x:c r="G5" s="40" t="n">
        <x:f>IF(D5=0,"",C5*1.12/D5)</x:f>
        <x:v>1.4096726883388948</x:v>
      </x:c>
      <x:c r="H5" s="111" t="n">
        <x:v>39800</x:v>
      </x:c>
    </x:row>
    <x:row r="6">
      <x:c r="A6" s="35" t="str">
        <x:v>O&amp;M</x:v>
      </x:c>
      <x:c r="B6" s="35" t="str">
        <x:v>SUL</x:v>
      </x:c>
      <x:c r="C6" s="38" t="n">
        <x:v>65463079.2</x:v>
      </x:c>
      <x:c r="D6" s="38" t="n">
        <x:v>40851303.58</x:v>
      </x:c>
      <x:c r="E6" s="41" t="n">
        <x:f>IF(D6=0,"",C6/D6)</x:f>
        <x:v>1.6024722215241487</x:v>
      </x:c>
      <x:c r="F6" s="41" t="n">
        <x:f>IF(D6=0,"",C6*1.05/D6)</x:f>
        <x:v>1.6825958326003563</x:v>
      </x:c>
      <x:c r="G6" s="41" t="n">
        <x:f>IF(D6=0,"",C6*1.12/D6)</x:f>
        <x:v>1.7947688881070467</x:v>
      </x:c>
      <x:c r="H6" s="112" t="n">
        <x:v>40504</x:v>
      </x:c>
    </x:row>
    <x:row r="7">
      <x:c r="A7" s="35" t="str">
        <x:v>STC</x:v>
      </x:c>
      <x:c r="B7" s="35" t="str">
        <x:v>NORTE</x:v>
      </x:c>
      <x:c r="C7" s="38" t="n">
        <x:v>132724900.74</x:v>
      </x:c>
      <x:c r="D7" s="38" t="n">
        <x:v>99318396.2</x:v>
      </x:c>
      <x:c r="E7" s="41" t="n">
        <x:f>IF(D7=0,"",C7/D7)</x:f>
        <x:v>1.336357672074451</x:v>
      </x:c>
      <x:c r="F7" s="41" t="n">
        <x:f>IF(D7=0,"",C7*1.05/D7)</x:f>
        <x:v>1.4031755556781735</x:v>
      </x:c>
      <x:c r="G7" s="41" t="n">
        <x:f>IF(D7=0,"",C7*1.12/D7)</x:f>
        <x:v>1.4967205927233853</x:v>
      </x:c>
      <x:c r="H7" s="112" t="n">
        <x:v>11428</x:v>
      </x:c>
    </x:row>
    <x:row r="8">
      <x:c r="A8" s="36" t="str">
        <x:v>STC</x:v>
      </x:c>
      <x:c r="B8" s="36" t="str">
        <x:v>SUL</x:v>
      </x:c>
      <x:c r="C8" s="39" t="n">
        <x:v>30344101.73</x:v>
      </x:c>
      <x:c r="D8" s="39" t="n">
        <x:v>27699290.63</x:v>
      </x:c>
      <x:c r="E8" s="42" t="n">
        <x:f>IF(D8=0,"",C8/D8)</x:f>
        <x:v>1.0954829903526666</x:v>
      </x:c>
      <x:c r="F8" s="42" t="n">
        <x:f>IF(D8=0,"",C8*1.05/D8)</x:f>
        <x:v>1.1502571398703</x:v>
      </x:c>
      <x:c r="G8" s="42" t="n">
        <x:f>IF(D8=0,"",C8*1.12/D8)</x:f>
        <x:v>1.2269409491949868</x:v>
      </x:c>
      <x:c r="H8" s="113" t="n">
        <x:v>8629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de9aec3753d44116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40" hidden="0" customWidth="1"/>
    <x:col min="4" max="4" width="22" hidden="0" customWidth="1"/>
    <x:col min="5" max="5" width="28" hidden="0" customWidth="1"/>
    <x:col min="6" max="6" width="14" hidden="0" customWidth="1"/>
    <x:col min="7" max="7" width="17" hidden="0" customWidth="1"/>
    <x:col min="8" max="8" width="18" hidden="0" customWidth="1"/>
    <x:col min="9" max="9" width="10" hidden="0" customWidth="1"/>
    <x:col min="10" max="10" width="16" hidden="0" customWidth="1"/>
    <x:col min="11" max="11" width="16" hidden="0" customWidth="1"/>
    <x:col min="12" max="12" width="30" hidden="0" customWidth="1"/>
    <x:col min="13" max="13" width="16" hidden="0" customWidth="1"/>
    <x:col min="14" max="14" width="38" hidden="0" customWidth="1"/>
  </x:cols>
  <x:sheetData>
    <x:row r="1" ht="36" customHeight="1">
      <x:c r="A1" s="4" t="str">
        <x:v>Serviços 073 sem linha faturável direta no caderno novo</x:v>
      </x:c>
      <x:c r="B1" s="4" t="str">
        <x:v>Serviços 073 sem linha faturável direta no caderno novo</x:v>
      </x:c>
      <x:c r="C1" s="4" t="str">
        <x:v>Serviços 073 sem linha faturável direta no caderno novo</x:v>
      </x:c>
      <x:c r="D1" s="4" t="str">
        <x:v>Serviços 073 sem linha faturável direta no caderno novo</x:v>
      </x:c>
      <x:c r="E1" s="4" t="str">
        <x:v>Serviços 073 sem linha faturável direta no caderno novo</x:v>
      </x:c>
      <x:c r="F1" s="4" t="str">
        <x:v>Serviços 073 sem linha faturável direta no caderno novo</x:v>
      </x:c>
      <x:c r="G1" s="4" t="str">
        <x:v>Serviços 073 sem linha faturável direta no caderno novo</x:v>
      </x:c>
      <x:c r="H1" s="4" t="str">
        <x:v>Serviços 073 sem linha faturável direta no caderno novo</x:v>
      </x:c>
      <x:c r="I1" s="4" t="str">
        <x:v>Serviços 073 sem linha faturável direta no caderno novo</x:v>
      </x:c>
      <x:c r="J1" s="4" t="str">
        <x:v>Serviços 073 sem linha faturável direta no caderno novo</x:v>
      </x:c>
      <x:c r="K1" s="4" t="str">
        <x:v>Serviços 073 sem linha faturável direta no caderno novo</x:v>
      </x:c>
      <x:c r="L1" s="4" t="str">
        <x:v>Serviços 073 sem linha faturável direta no caderno novo</x:v>
      </x:c>
      <x:c r="M1" s="4" t="str">
        <x:v>Serviços 073 sem linha faturável direta no caderno novo</x:v>
      </x:c>
      <x:c r="N1" s="4" t="str">
        <x:v>Serviços 073 sem linha faturável direta no caderno novo</x:v>
      </x:c>
    </x:row>
    <x:row r="2" ht="32" customHeight="1">
      <x:c r="A2" s="13" t="str">
        <x:v>Esses valores fazem parte da referência histórica de produção. Itens diluídos no novo são absorvidos pelo K consolidado; itens sem de/para permanecem explícitos para auditoria.</x:v>
      </x:c>
      <x:c r="B2" s="14" t="str">
        <x:v>Esses valores fazem parte da referência histórica de produção. Itens diluídos no novo são absorvidos pelo K consolidado; itens sem de/para permanecem explícitos para auditoria.</x:v>
      </x:c>
      <x:c r="C2" s="14" t="str">
        <x:v>Esses valores fazem parte da referência histórica de produção. Itens diluídos no novo são absorvidos pelo K consolidado; itens sem de/para permanecem explícitos para auditoria.</x:v>
      </x:c>
      <x:c r="D2" s="14" t="str">
        <x:v>Esses valores fazem parte da referência histórica de produção. Itens diluídos no novo são absorvidos pelo K consolidado; itens sem de/para permanecem explícitos para auditoria.</x:v>
      </x:c>
      <x:c r="E2" s="14" t="str">
        <x:v>Esses valores fazem parte da referência histórica de produção. Itens diluídos no novo são absorvidos pelo K consolidado; itens sem de/para permanecem explícitos para auditoria.</x:v>
      </x:c>
      <x:c r="F2" s="14" t="str">
        <x:v>Esses valores fazem parte da referência histórica de produção. Itens diluídos no novo são absorvidos pelo K consolidado; itens sem de/para permanecem explícitos para auditoria.</x:v>
      </x:c>
      <x:c r="G2" s="14" t="str">
        <x:v>Esses valores fazem parte da referência histórica de produção. Itens diluídos no novo são absorvidos pelo K consolidado; itens sem de/para permanecem explícitos para auditoria.</x:v>
      </x:c>
      <x:c r="H2" s="14" t="str">
        <x:v>Esses valores fazem parte da referência histórica de produção. Itens diluídos no novo são absorvidos pelo K consolidado; itens sem de/para permanecem explícitos para auditoria.</x:v>
      </x:c>
      <x:c r="I2" s="14" t="str">
        <x:v>Esses valores fazem parte da referência histórica de produção. Itens diluídos no novo são absorvidos pelo K consolidado; itens sem de/para permanecem explícitos para auditoria.</x:v>
      </x:c>
      <x:c r="J2" s="14" t="str">
        <x:v>Esses valores fazem parte da referência histórica de produção. Itens diluídos no novo são absorvidos pelo K consolidado; itens sem de/para permanecem explícitos para auditoria.</x:v>
      </x:c>
      <x:c r="K2" s="14" t="str">
        <x:v>Esses valores fazem parte da referência histórica de produção. Itens diluídos no novo são absorvidos pelo K consolidado; itens sem de/para permanecem explícitos para auditoria.</x:v>
      </x:c>
      <x:c r="L2" s="14" t="str">
        <x:v>Esses valores fazem parte da referência histórica de produção. Itens diluídos no novo são absorvidos pelo K consolidado; itens sem de/para permanecem explícitos para auditoria.</x:v>
      </x:c>
      <x:c r="M2" s="14" t="str">
        <x:v>Esses valores fazem parte da referência histórica de produção. Itens diluídos no novo são absorvidos pelo K consolidado; itens sem de/para permanecem explícitos para auditoria.</x:v>
      </x:c>
      <x:c r="N2" s="15" t="str">
        <x:v>Esses valores fazem parte da referência histórica de produção. Itens diluídos no novo são absorvidos pelo K consolidado; itens sem de/para permanecem explícitos para auditoria.</x:v>
      </x:c>
    </x:row>
    <x:row r="4" ht="30" customHeight="1">
      <x:c r="A4" s="27" t="str">
        <x:v>ÁREA</x:v>
      </x:c>
      <x:c r="B4" s="28" t="str">
        <x:v>CÓDIGO 073</x:v>
      </x:c>
      <x:c r="C4" s="28" t="str">
        <x:v>DESCRIÇÃO 073</x:v>
      </x:c>
      <x:c r="D4" s="28" t="str">
        <x:v>STATUS</x:v>
      </x:c>
      <x:c r="E4" s="28" t="str">
        <x:v>ORIGEM</x:v>
      </x:c>
      <x:c r="F4" s="28" t="str">
        <x:v>CONFIANÇA</x:v>
      </x:c>
      <x:c r="G4" s="28" t="str">
        <x:v>QUANTIDADE 2025</x:v>
      </x:c>
      <x:c r="H4" s="28" t="str">
        <x:v>VALOR 073</x:v>
      </x:c>
      <x:c r="I4" s="28" t="str">
        <x:v>LINHAS</x:v>
      </x:c>
      <x:c r="J4" s="28" t="str">
        <x:v>NORTE</x:v>
      </x:c>
      <x:c r="K4" s="28" t="str">
        <x:v>SUL</x:v>
      </x:c>
      <x:c r="L4" s="28" t="str">
        <x:v>OBSERVAÇÃO</x:v>
      </x:c>
      <x:c r="M4" s="28" t="str">
        <x:v>% DO TOTAL SEM LINHA</x:v>
      </x:c>
      <x:c r="N4" s="29" t="str">
        <x:v>TRATAMENTO NO K</x:v>
      </x:c>
    </x:row>
    <x:row r="5">
      <x:c r="A5" s="34" t="str">
        <x:v>O&amp;M</x:v>
      </x:c>
      <x:c r="B5" s="34" t="str">
        <x:v>5400099723</x:v>
      </x:c>
      <x:c r="C5" s="133" t="str">
        <x:v>TRANSP. POSTE CONC, P/METRO, POR KM</x:v>
      </x:c>
      <x:c r="D5" s="133" t="str">
        <x:v>DILUIDO_SEM_LINHA</x:v>
      </x:c>
      <x:c r="E5" s="133" t="str">
        <x:v>SEM DE/PARA (OBS. EQUIVALÊNCIA / DILUIÇÃO)</x:v>
      </x:c>
      <x:c r="F5" s="133" t="str">
        <x:v>N/A</x:v>
      </x:c>
      <x:c r="G5" s="130" t="n">
        <x:v>4700760.754</x:v>
      </x:c>
      <x:c r="H5" s="37" t="n">
        <x:v>22934898.79</x:v>
      </x:c>
      <x:c r="I5" s="111" t="n">
        <x:v>2992</x:v>
      </x:c>
      <x:c r="J5" s="37" t="n">
        <x:v>6629076.65</x:v>
      </x:c>
      <x:c r="K5" s="37" t="n">
        <x:v>16305822.14</x:v>
      </x:c>
      <x:c r="L5" s="133" t="str">
        <x:v>Não faz parte do novo caderno</x:v>
      </x:c>
      <x:c r="M5" s="139" t="n">
        <x:f>IF(SUM($H$5:$H$69)=0,"",H5/SUM($H$5:$H$69))</x:f>
        <x:v>0.49027054714183127</x:v>
      </x:c>
      <x:c r="N5" s="133" t="str">
        <x:v>COMPÕE A REFERÊNCIA E É ABSORVIDO PELO K</x:v>
      </x:c>
    </x:row>
    <x:row r="6">
      <x:c r="A6" s="35" t="str">
        <x:v>O&amp;M</x:v>
      </x:c>
      <x:c r="B6" s="35" t="str">
        <x:v>5400099724</x:v>
      </x:c>
      <x:c r="C6" s="134" t="str">
        <x:v>TRANSP. POSTE MAD/POLIM, P/METRO, POR KM</x:v>
      </x:c>
      <x:c r="D6" s="134" t="str">
        <x:v>DILUIDO_SEM_LINHA</x:v>
      </x:c>
      <x:c r="E6" s="134" t="str">
        <x:v>SEM DE/PARA (OBS. EQUIVALÊNCIA / DILUIÇÃO)</x:v>
      </x:c>
      <x:c r="F6" s="134" t="str">
        <x:v>N/A</x:v>
      </x:c>
      <x:c r="G6" s="131" t="n">
        <x:v>2740557.99</x:v>
      </x:c>
      <x:c r="H6" s="38" t="n">
        <x:v>6678296.9</x:v>
      </x:c>
      <x:c r="I6" s="112" t="n">
        <x:v>2137</x:v>
      </x:c>
      <x:c r="J6" s="38" t="n">
        <x:v>2819194.41</x:v>
      </x:c>
      <x:c r="K6" s="38" t="n">
        <x:v>3859102.49</x:v>
      </x:c>
      <x:c r="L6" s="134" t="str">
        <x:v>Não faz parte do novo caderno</x:v>
      </x:c>
      <x:c r="M6" s="140" t="n">
        <x:f>IF(SUM($H$5:$H$69)=0,"",H6/SUM($H$5:$H$69))</x:f>
        <x:v>0.14275939497784876</x:v>
      </x:c>
      <x:c r="N6" s="134" t="str">
        <x:v>COMPÕE A REFERÊNCIA E É ABSORVIDO PELO K</x:v>
      </x:c>
    </x:row>
    <x:row r="7">
      <x:c r="A7" s="35" t="str">
        <x:v>O&amp;M</x:v>
      </x:c>
      <x:c r="B7" s="35" t="str">
        <x:v>5400099654</x:v>
      </x:c>
      <x:c r="C7" s="134" t="str">
        <x:v>SOLO A, POR ESCAVAÇÃO poste</x:v>
      </x:c>
      <x:c r="D7" s="134" t="str">
        <x:v>DILUIDO_SEM_LINHA</x:v>
      </x:c>
      <x:c r="E7" s="134" t="str">
        <x:v>SEM DE/PARA (OBS. EQUIVALÊNCIA / DILUIÇÃO)</x:v>
      </x:c>
      <x:c r="F7" s="134" t="str">
        <x:v>N/A</x:v>
      </x:c>
      <x:c r="G7" s="131" t="n">
        <x:v>11486.03</x:v>
      </x:c>
      <x:c r="H7" s="38" t="n">
        <x:v>4930355.61</x:v>
      </x:c>
      <x:c r="I7" s="112" t="n">
        <x:v>4758</x:v>
      </x:c>
      <x:c r="J7" s="38" t="n">
        <x:v>2074994.62</x:v>
      </x:c>
      <x:c r="K7" s="38" t="n">
        <x:v>2855360.99</x:v>
      </x:c>
      <x:c r="L7" s="134" t="str">
        <x:v>Atividade inclusa na implantação do poste</x:v>
      </x:c>
      <x:c r="M7" s="140" t="n">
        <x:f>IF(SUM($H$5:$H$69)=0,"",H7/SUM($H$5:$H$69))</x:f>
        <x:v>0.10539432350023889</x:v>
      </x:c>
      <x:c r="N7" s="134" t="str">
        <x:v>COMPÕE A REFERÊNCIA E É ABSORVIDO PELO K</x:v>
      </x:c>
    </x:row>
    <x:row r="8">
      <x:c r="A8" s="35" t="str">
        <x:v>O&amp;M</x:v>
      </x:c>
      <x:c r="B8" s="35" t="str">
        <x:v>5400099725</x:v>
      </x:c>
      <x:c r="C8" s="134" t="str">
        <x:v>TRANSP. POSTE SUC MAD/POL,P/METRO,POR KM</x:v>
      </x:c>
      <x:c r="D8" s="134" t="str">
        <x:v>DILUIDO_SEM_LINHA</x:v>
      </x:c>
      <x:c r="E8" s="134" t="str">
        <x:v>SEM DE/PARA (OBS. EQUIVALÊNCIA / DILUIÇÃO)</x:v>
      </x:c>
      <x:c r="F8" s="134" t="str">
        <x:v>N/A</x:v>
      </x:c>
      <x:c r="G8" s="131" t="n">
        <x:v>4862417.65</x:v>
      </x:c>
      <x:c r="H8" s="38" t="n">
        <x:v>3544986.05</x:v>
      </x:c>
      <x:c r="I8" s="112" t="n">
        <x:v>4048</x:v>
      </x:c>
      <x:c r="J8" s="38" t="n">
        <x:v>1241132.49</x:v>
      </x:c>
      <x:c r="K8" s="38" t="n">
        <x:v>2303853.56</x:v>
      </x:c>
      <x:c r="L8" s="134" t="str">
        <x:v>Não faz parte do novo caderno</x:v>
      </x:c>
      <x:c r="M8" s="140" t="n">
        <x:f>IF(SUM($H$5:$H$69)=0,"",H8/SUM($H$5:$H$69))</x:f>
        <x:v>0.0757798090262974</x:v>
      </x:c>
      <x:c r="N8" s="134" t="str">
        <x:v>COMPÕE A REFERÊNCIA E É ABSORVIDO PELO K</x:v>
      </x:c>
    </x:row>
    <x:row r="9">
      <x:c r="A9" s="35" t="str">
        <x:v>O&amp;M</x:v>
      </x:c>
      <x:c r="B9" s="35" t="str">
        <x:v>5400099004</x:v>
      </x:c>
      <x:c r="C9" s="134" t="str">
        <x:v>ABER VALETA P/CONDUTOR ATERRAMENTO</x:v>
      </x:c>
      <x:c r="D9" s="134" t="str">
        <x:v>DILUIDO_SEM_LINHA</x:v>
      </x:c>
      <x:c r="E9" s="134" t="str">
        <x:v>SEM DE/PARA (OBS. EQUIVALÊNCIA / DILUIÇÃO)</x:v>
      </x:c>
      <x:c r="F9" s="134" t="str">
        <x:v>N/A</x:v>
      </x:c>
      <x:c r="G9" s="131" t="n">
        <x:v>7156</x:v>
      </x:c>
      <x:c r="H9" s="38" t="n">
        <x:v>1570996.09</x:v>
      </x:c>
      <x:c r="I9" s="112" t="n">
        <x:v>664</x:v>
      </x:c>
      <x:c r="J9" s="38" t="n">
        <x:v>270559.52</x:v>
      </x:c>
      <x:c r="K9" s="38" t="n">
        <x:v>1300436.57</x:v>
      </x:c>
      <x:c r="L9" s="134" t="str">
        <x:v>Incluso no serviço de aterramento</x:v>
      </x:c>
      <x:c r="M9" s="140" t="n">
        <x:f>IF(SUM($H$5:$H$69)=0,"",H9/SUM($H$5:$H$69))</x:f>
        <x:v>0.03358258170896326</x:v>
      </x:c>
      <x:c r="N9" s="134" t="str">
        <x:v>COMPÕE A REFERÊNCIA E É ABSORVIDO PELO K</x:v>
      </x:c>
    </x:row>
    <x:row r="10">
      <x:c r="A10" s="35" t="str">
        <x:v>O&amp;M</x:v>
      </x:c>
      <x:c r="B10" s="35" t="str">
        <x:v>5400099212</x:v>
      </x:c>
      <x:c r="C10" s="134" t="str">
        <x:v>INST ACES P/TRAFO TRIF SUPORTE SIMPL</x:v>
      </x:c>
      <x:c r="D10" s="134" t="str">
        <x:v>DILUIDO_SEM_LINHA</x:v>
      </x:c>
      <x:c r="E10" s="134" t="str">
        <x:v>DE/PARA POR CÓDIGO</x:v>
      </x:c>
      <x:c r="F10" s="134" t="str">
        <x:v>VALIDADO</x:v>
      </x:c>
      <x:c r="G10" s="131" t="n">
        <x:v>547</x:v>
      </x:c>
      <x:c r="H10" s="38" t="n">
        <x:v>968152.03</x:v>
      </x:c>
      <x:c r="I10" s="112" t="n">
        <x:v>471</x:v>
      </x:c>
      <x:c r="J10" s="38" t="n">
        <x:v>595255.37</x:v>
      </x:c>
      <x:c r="K10" s="38" t="n">
        <x:v>372896.66</x:v>
      </x:c>
      <x:c r="L10" s="134" t="str"/>
      <x:c r="M10" s="140" t="n">
        <x:f>IF(SUM($H$5:$H$69)=0,"",H10/SUM($H$5:$H$69))</x:f>
        <x:v>0.0206958151335524</x:v>
      </x:c>
      <x:c r="N10" s="134" t="str">
        <x:v>COMPÕE A REFERÊNCIA E É ABSORVIDO PELO K</x:v>
      </x:c>
    </x:row>
    <x:row r="11">
      <x:c r="A11" s="35" t="str">
        <x:v>O&amp;M</x:v>
      </x:c>
      <x:c r="B11" s="35" t="str">
        <x:v>5400099006</x:v>
      </x:c>
      <x:c r="C11" s="134" t="str">
        <x:v>ACRES DOMINGOS E FERIADOS</x:v>
      </x:c>
      <x:c r="D11" s="134" t="str">
        <x:v>DILUIDO_SEM_LINHA</x:v>
      </x:c>
      <x:c r="E11" s="134" t="str">
        <x:v>SEM DE/PARA (OBS. EQUIVALÊNCIA / DILUIÇÃO)</x:v>
      </x:c>
      <x:c r="F11" s="134" t="str">
        <x:v>N/A</x:v>
      </x:c>
      <x:c r="G11" s="131" t="n">
        <x:v>3471.212</x:v>
      </x:c>
      <x:c r="H11" s="38" t="n">
        <x:v>798472.97</x:v>
      </x:c>
      <x:c r="I11" s="112" t="n">
        <x:v>199</x:v>
      </x:c>
      <x:c r="J11" s="38" t="n">
        <x:v>798472.97</x:v>
      </x:c>
      <x:c r="K11" s="38" t="n">
        <x:v>0</x:v>
      </x:c>
      <x:c r="L11" s="134" t="str">
        <x:v>Não faz parte do novo caderno</x:v>
      </x:c>
      <x:c r="M11" s="140" t="n">
        <x:f>IF(SUM($H$5:$H$69)=0,"",H11/SUM($H$5:$H$69))</x:f>
        <x:v>0.017068650856682636</x:v>
      </x:c>
      <x:c r="N11" s="134" t="str">
        <x:v>COMPÕE A REFERÊNCIA E É ABSORVIDO PELO K</x:v>
      </x:c>
    </x:row>
    <x:row r="12">
      <x:c r="A12" s="35" t="str">
        <x:v>O&amp;M</x:v>
      </x:c>
      <x:c r="B12" s="35" t="str">
        <x:v>5400099251</x:v>
      </x:c>
      <x:c r="C12" s="134" t="str">
        <x:v>INST DE ACESSORIOS PARA RELIGADOR</x:v>
      </x:c>
      <x:c r="D12" s="134" t="str">
        <x:v>DILUIDO_SEM_LINHA</x:v>
      </x:c>
      <x:c r="E12" s="134" t="str">
        <x:v>DE/PARA POR CÓDIGO</x:v>
      </x:c>
      <x:c r="F12" s="134" t="str">
        <x:v>VALIDADO</x:v>
      </x:c>
      <x:c r="G12" s="131" t="n">
        <x:v>133</x:v>
      </x:c>
      <x:c r="H12" s="38" t="n">
        <x:v>702561.7</x:v>
      </x:c>
      <x:c r="I12" s="112" t="n">
        <x:v>133</x:v>
      </x:c>
      <x:c r="J12" s="38" t="n">
        <x:v>190826.7</x:v>
      </x:c>
      <x:c r="K12" s="38" t="n">
        <x:v>511735</x:v>
      </x:c>
      <x:c r="L12" s="134" t="str">
        <x:v>Parte dos acessórios do religador estão incluídos no serviço de instalação de religador.</x:v>
      </x:c>
      <x:c r="M12" s="140" t="n">
        <x:f>IF(SUM($H$5:$H$69)=0,"",H12/SUM($H$5:$H$69))</x:f>
        <x:v>0.015018392372853157</x:v>
      </x:c>
      <x:c r="N12" s="134" t="str">
        <x:v>COMPÕE A REFERÊNCIA E É ABSORVIDO PELO K</x:v>
      </x:c>
    </x:row>
    <x:row r="13">
      <x:c r="A13" s="35" t="str">
        <x:v>O&amp;M</x:v>
      </x:c>
      <x:c r="B13" s="35" t="str">
        <x:v>5400099276</x:v>
      </x:c>
      <x:c r="C13" s="134" t="str">
        <x:v>INST RM AER LIG (BT) ESTRIB RABIC,POR PÇ</x:v>
      </x:c>
      <x:c r="D13" s="134" t="str">
        <x:v>DILUIDO_SEM_LINHA</x:v>
      </x:c>
      <x:c r="E13" s="134" t="str">
        <x:v>DE/PARA POR CÓDIGO</x:v>
      </x:c>
      <x:c r="F13" s="134" t="str">
        <x:v>N/A</x:v>
      </x:c>
      <x:c r="G13" s="131" t="n">
        <x:v>12536</x:v>
      </x:c>
      <x:c r="H13" s="38" t="n">
        <x:v>672912.94</x:v>
      </x:c>
      <x:c r="I13" s="112" t="n">
        <x:v>680</x:v>
      </x:c>
      <x:c r="J13" s="38" t="n">
        <x:v>429028.25</x:v>
      </x:c>
      <x:c r="K13" s="38" t="n">
        <x:v>243884.69</x:v>
      </x:c>
      <x:c r="L13" s="134" t="str"/>
      <x:c r="M13" s="140" t="n">
        <x:f>IF(SUM($H$5:$H$69)=0,"",H13/SUM($H$5:$H$69))</x:f>
        <x:v>0.014384602186100087</x:v>
      </x:c>
      <x:c r="N13" s="134" t="str">
        <x:v>COMPÕE A REFERÊNCIA E É ABSORVIDO PELO K</x:v>
      </x:c>
    </x:row>
    <x:row r="14">
      <x:c r="A14" s="35" t="str">
        <x:v>O&amp;M</x:v>
      </x:c>
      <x:c r="B14" s="35" t="str">
        <x:v>5400099506</x:v>
      </x:c>
      <x:c r="C14" s="134" t="str">
        <x:v>REMANEJAMENTO LINHAS E CABOS, POR POSTE</x:v>
      </x:c>
      <x:c r="D14" s="134" t="str">
        <x:v>DILUIDO_SEM_LINHA</x:v>
      </x:c>
      <x:c r="E14" s="134" t="str">
        <x:v>SEM DE/PARA (OBS. EQUIVALÊNCIA / DILUIÇÃO)</x:v>
      </x:c>
      <x:c r="F14" s="134" t="str">
        <x:v>N/A</x:v>
      </x:c>
      <x:c r="G14" s="131" t="n">
        <x:v>1967</x:v>
      </x:c>
      <x:c r="H14" s="38" t="n">
        <x:v>575779.31</x:v>
      </x:c>
      <x:c r="I14" s="112" t="n">
        <x:v>945</x:v>
      </x:c>
      <x:c r="J14" s="38" t="n">
        <x:v>575779.31</x:v>
      </x:c>
      <x:c r="K14" s="38" t="n">
        <x:v>0</x:v>
      </x:c>
      <x:c r="L14" s="134" t="str">
        <x:v>Não faz parte do novo caderno</x:v>
      </x:c>
      <x:c r="M14" s="140" t="n">
        <x:f>IF(SUM($H$5:$H$69)=0,"",H14/SUM($H$5:$H$69))</x:f>
        <x:v>0.012308213780726525</x:v>
      </x:c>
      <x:c r="N14" s="134" t="str">
        <x:v>COMPÕE A REFERÊNCIA E É ABSORVIDO PELO K</x:v>
      </x:c>
    </x:row>
    <x:row r="15">
      <x:c r="A15" s="35" t="str">
        <x:v>O&amp;M</x:v>
      </x:c>
      <x:c r="B15" s="35" t="str">
        <x:v>5400099207</x:v>
      </x:c>
      <x:c r="C15" s="134" t="str">
        <x:v>INST ACES P/REGUL TRIF, 3 UN  MONT BASE</x:v>
      </x:c>
      <x:c r="D15" s="134" t="str">
        <x:v>DILUIDO_SEM_LINHA</x:v>
      </x:c>
      <x:c r="E15" s="134" t="str"/>
      <x:c r="F15" s="134" t="str">
        <x:v>N/A</x:v>
      </x:c>
      <x:c r="G15" s="131" t="n">
        <x:v>13</x:v>
      </x:c>
      <x:c r="H15" s="38" t="n">
        <x:v>508077.18</x:v>
      </x:c>
      <x:c r="I15" s="112" t="n">
        <x:v>12</x:v>
      </x:c>
      <x:c r="J15" s="38" t="n">
        <x:v>234497.16</x:v>
      </x:c>
      <x:c r="K15" s="38" t="n">
        <x:v>273580.02</x:v>
      </x:c>
      <x:c r="L15" s="134" t="str"/>
      <x:c r="M15" s="140" t="n">
        <x:f>IF(SUM($H$5:$H$69)=0,"",H15/SUM($H$5:$H$69))</x:f>
        <x:v>0.010860971278298747</x:v>
      </x:c>
      <x:c r="N15" s="134" t="str">
        <x:v>COMPÕE A REFERÊNCIA E É ABSORVIDO PELO K</x:v>
      </x:c>
    </x:row>
    <x:row r="16">
      <x:c r="A16" s="35" t="str">
        <x:v>O&amp;M</x:v>
      </x:c>
      <x:c r="B16" s="35" t="str">
        <x:v>5400099346</x:v>
      </x:c>
      <x:c r="C16" s="134" t="str">
        <x:v>LOCAÇÃO DE ESTRUTURA</x:v>
      </x:c>
      <x:c r="D16" s="134" t="str">
        <x:v>DILUIDO_SEM_LINHA</x:v>
      </x:c>
      <x:c r="E16" s="134" t="str">
        <x:v>SEM DE/PARA (OBS. EQUIVALÊNCIA / DILUIÇÃO)</x:v>
      </x:c>
      <x:c r="F16" s="134" t="str">
        <x:v>N/A</x:v>
      </x:c>
      <x:c r="G16" s="131" t="n">
        <x:v>4072</x:v>
      </x:c>
      <x:c r="H16" s="38" t="n">
        <x:v>496832.51</x:v>
      </x:c>
      <x:c r="I16" s="112" t="n">
        <x:v>832</x:v>
      </x:c>
      <x:c r="J16" s="38" t="n">
        <x:v>209264.3</x:v>
      </x:c>
      <x:c r="K16" s="38" t="n">
        <x:v>287568.21</x:v>
      </x:c>
      <x:c r="L16" s="134" t="str"/>
      <x:c r="M16" s="140" t="n">
        <x:f>IF(SUM($H$5:$H$69)=0,"",H16/SUM($H$5:$H$69))</x:f>
        <x:v>0.010620598274528046</x:v>
      </x:c>
      <x:c r="N16" s="134" t="str">
        <x:v>COMPÕE A REFERÊNCIA E É ABSORVIDO PELO K</x:v>
      </x:c>
    </x:row>
    <x:row r="17">
      <x:c r="A17" s="35" t="str">
        <x:v>O&amp;M</x:v>
      </x:c>
      <x:c r="B17" s="35" t="str">
        <x:v>5400099185</x:v>
      </x:c>
      <x:c r="C17" s="134" t="str">
        <x:v>FECHAMENTO DE CAVA, POR UNIDADE</x:v>
      </x:c>
      <x:c r="D17" s="134" t="str">
        <x:v>SEM_LINHA_NOVA</x:v>
      </x:c>
      <x:c r="E17" s="134" t="str">
        <x:v>SUGESTÃO POR SIMILARIDADE</x:v>
      </x:c>
      <x:c r="F17" s="134" t="str">
        <x:v>N/A</x:v>
      </x:c>
      <x:c r="G17" s="131" t="n">
        <x:v>7974</x:v>
      </x:c>
      <x:c r="H17" s="38" t="n">
        <x:v>427631.4</x:v>
      </x:c>
      <x:c r="I17" s="112" t="n">
        <x:v>4222</x:v>
      </x:c>
      <x:c r="J17" s="38" t="n">
        <x:v>182605.64</x:v>
      </x:c>
      <x:c r="K17" s="38" t="n">
        <x:v>245025.76</x:v>
      </x:c>
      <x:c r="L17" s="134" t="str">
        <x:v>Atividade inclusa na retirada do poste</x:v>
      </x:c>
      <x:c r="M17" s="140" t="n">
        <x:f>IF(SUM($H$5:$H$69)=0,"",H17/SUM($H$5:$H$69))</x:f>
        <x:v>0.009141312650764365</x:v>
      </x:c>
      <x:c r="N17" s="134" t="str">
        <x:v>COMPÕE A REFERÊNCIA; VALIDAR DE/PARA</x:v>
      </x:c>
    </x:row>
    <x:row r="18">
      <x:c r="A18" s="35" t="str">
        <x:v>O&amp;M</x:v>
      </x:c>
      <x:c r="B18" s="35" t="str">
        <x:v>5400099154</x:v>
      </x:c>
      <x:c r="C18" s="134" t="str">
        <x:v>ESP VERTICAL/LOSANGULAR-MONT</x:v>
      </x:c>
      <x:c r="D18" s="134" t="str">
        <x:v>DILUIDO_SEM_LINHA</x:v>
      </x:c>
      <x:c r="E18" s="134" t="str">
        <x:v>DE/PARA POR CÓDIGO</x:v>
      </x:c>
      <x:c r="F18" s="134" t="str">
        <x:v>N/A</x:v>
      </x:c>
      <x:c r="G18" s="131" t="n">
        <x:v>3564</x:v>
      </x:c>
      <x:c r="H18" s="38" t="n">
        <x:v>395887.72</x:v>
      </x:c>
      <x:c r="I18" s="112" t="n">
        <x:v>127</x:v>
      </x:c>
      <x:c r="J18" s="38" t="n">
        <x:v>150989.8</x:v>
      </x:c>
      <x:c r="K18" s="38" t="n">
        <x:v>244897.92</x:v>
      </x:c>
      <x:c r="L18" s="134" t="str"/>
      <x:c r="M18" s="140" t="n">
        <x:f>IF(SUM($H$5:$H$69)=0,"",H18/SUM($H$5:$H$69))</x:f>
        <x:v>0.008462740161546276</x:v>
      </x:c>
      <x:c r="N18" s="134" t="str">
        <x:v>COMPÕE A REFERÊNCIA E É ABSORVIDO PELO K</x:v>
      </x:c>
    </x:row>
    <x:row r="19">
      <x:c r="A19" s="35" t="str">
        <x:v>O&amp;M</x:v>
      </x:c>
      <x:c r="B19" s="35" t="str">
        <x:v>5400099722</x:v>
      </x:c>
      <x:c r="C19" s="134" t="str">
        <x:v>TRANSP. POSTE CONC SUCAT, P/METRO,POR KM</x:v>
      </x:c>
      <x:c r="D19" s="134" t="str">
        <x:v>DILUIDO_SEM_LINHA</x:v>
      </x:c>
      <x:c r="E19" s="134" t="str">
        <x:v>SEM DE/PARA (OBS. EQUIVALÊNCIA / DILUIÇÃO)</x:v>
      </x:c>
      <x:c r="F19" s="134" t="str">
        <x:v>N/A</x:v>
      </x:c>
      <x:c r="G19" s="131" t="n">
        <x:v>249607.47</x:v>
      </x:c>
      <x:c r="H19" s="38" t="n">
        <x:v>366014.02</x:v>
      </x:c>
      <x:c r="I19" s="112" t="n">
        <x:v>327</x:v>
      </x:c>
      <x:c r="J19" s="38" t="n">
        <x:v>163317.44</x:v>
      </x:c>
      <x:c r="K19" s="38" t="n">
        <x:v>202696.58</x:v>
      </x:c>
      <x:c r="L19" s="134" t="str">
        <x:v>Não faz parte do novo caderno</x:v>
      </x:c>
      <x:c r="M19" s="140" t="n">
        <x:f>IF(SUM($H$5:$H$69)=0,"",H19/SUM($H$5:$H$69))</x:f>
        <x:v>0.007824141518567442</x:v>
      </x:c>
      <x:c r="N19" s="134" t="str">
        <x:v>COMPÕE A REFERÊNCIA E É ABSORVIDO PELO K</x:v>
      </x:c>
    </x:row>
    <x:row r="20">
      <x:c r="A20" s="35" t="str">
        <x:v>O&amp;M</x:v>
      </x:c>
      <x:c r="B20" s="35" t="str">
        <x:v>5400099520</x:v>
      </x:c>
      <x:c r="C20" s="134" t="str">
        <x:v>RETIR ACES P/TRAFO TRIF SUPORTE SIMPL</x:v>
      </x:c>
      <x:c r="D20" s="134" t="str">
        <x:v>DILUIDO_SEM_LINHA</x:v>
      </x:c>
      <x:c r="E20" s="134" t="str">
        <x:v>DE/PARA POR CÓDIGO</x:v>
      </x:c>
      <x:c r="F20" s="134" t="str">
        <x:v>VALIDADO</x:v>
      </x:c>
      <x:c r="G20" s="131" t="n">
        <x:v>251</x:v>
      </x:c>
      <x:c r="H20" s="38" t="n">
        <x:v>210735.56</x:v>
      </x:c>
      <x:c r="I20" s="112" t="n">
        <x:v>194</x:v>
      </x:c>
      <x:c r="J20" s="38" t="n">
        <x:v>175122.24</x:v>
      </x:c>
      <x:c r="K20" s="38" t="n">
        <x:v>35613.32</x:v>
      </x:c>
      <x:c r="L20" s="134" t="str"/>
      <x:c r="M20" s="140" t="n">
        <x:f>IF(SUM($H$5:$H$69)=0,"",H20/SUM($H$5:$H$69))</x:f>
        <x:v>0.004504813352326121</x:v>
      </x:c>
      <x:c r="N20" s="134" t="str">
        <x:v>COMPÕE A REFERÊNCIA E É ABSORVIDO PELO K</x:v>
      </x:c>
    </x:row>
    <x:row r="21">
      <x:c r="A21" s="35" t="str">
        <x:v>O&amp;M</x:v>
      </x:c>
      <x:c r="B21" s="35" t="str">
        <x:v>5400099210</x:v>
      </x:c>
      <x:c r="C21" s="134" t="str">
        <x:v>INST ACES P/TRAFO (1 BUCHA) SUPOR SIMPL</x:v>
      </x:c>
      <x:c r="D21" s="134" t="str">
        <x:v>DILUIDO_SEM_LINHA</x:v>
      </x:c>
      <x:c r="E21" s="134" t="str">
        <x:v>DE/PARA POR CÓDIGO</x:v>
      </x:c>
      <x:c r="F21" s="134" t="str">
        <x:v>VALIDADO</x:v>
      </x:c>
      <x:c r="G21" s="131" t="n">
        <x:v>444</x:v>
      </x:c>
      <x:c r="H21" s="38" t="n">
        <x:v>192504.33</x:v>
      </x:c>
      <x:c r="I21" s="112" t="n">
        <x:v>426</x:v>
      </x:c>
      <x:c r="J21" s="38" t="n">
        <x:v>35617.52</x:v>
      </x:c>
      <x:c r="K21" s="38" t="n">
        <x:v>156886.81</x:v>
      </x:c>
      <x:c r="L21" s="134" t="str"/>
      <x:c r="M21" s="140" t="n">
        <x:f>IF(SUM($H$5:$H$69)=0,"",H21/SUM($H$5:$H$69))</x:f>
        <x:v>0.0041150913313566725</x:v>
      </x:c>
      <x:c r="N21" s="134" t="str">
        <x:v>COMPÕE A REFERÊNCIA E É ABSORVIDO PELO K</x:v>
      </x:c>
    </x:row>
    <x:row r="22">
      <x:c r="A22" s="35" t="str">
        <x:v>O&amp;M</x:v>
      </x:c>
      <x:c r="B22" s="35" t="str">
        <x:v>5400099231</x:v>
      </x:c>
      <x:c r="C22" s="134" t="str">
        <x:v>INST COBERTURA BLINDADA POR 1,5M</x:v>
      </x:c>
      <x:c r="D22" s="134" t="str">
        <x:v>SEM_DE_PARA</x:v>
      </x:c>
      <x:c r="E22" s="134" t="str">
        <x:v>SEM DE/PARA</x:v>
      </x:c>
      <x:c r="F22" s="134" t="str">
        <x:v>NÃO MAPEADO</x:v>
      </x:c>
      <x:c r="G22" s="131" t="n">
        <x:v>277</x:v>
      </x:c>
      <x:c r="H22" s="38" t="n">
        <x:v>137622.04</x:v>
      </x:c>
      <x:c r="I22" s="112" t="n">
        <x:v>16</x:v>
      </x:c>
      <x:c r="J22" s="38" t="n">
        <x:v>137622.04</x:v>
      </x:c>
      <x:c r="K22" s="38" t="n">
        <x:v>0</x:v>
      </x:c>
      <x:c r="L22" s="134" t="str"/>
      <x:c r="M22" s="140" t="n">
        <x:f>IF(SUM($H$5:$H$69)=0,"",H22/SUM($H$5:$H$69))</x:f>
        <x:v>0.002941893638483983</x:v>
      </x:c>
      <x:c r="N22" s="134" t="str">
        <x:v>COMPÕE A REFERÊNCIA; VALIDAR DE/PARA</x:v>
      </x:c>
    </x:row>
    <x:row r="23">
      <x:c r="A23" s="35" t="str">
        <x:v>O&amp;M</x:v>
      </x:c>
      <x:c r="B23" s="35" t="str">
        <x:v>5025300063</x:v>
      </x:c>
      <x:c r="C23" s="134" t="str">
        <x:v>CADASTRAMENTO DE CONSUMIDOR LM</x:v>
      </x:c>
      <x:c r="D23" s="134" t="str">
        <x:v>DILUIDO_SEM_LINHA</x:v>
      </x:c>
      <x:c r="E23" s="134" t="str">
        <x:v>SUGESTÃO POR SIMILARIDADE</x:v>
      </x:c>
      <x:c r="F23" s="134" t="str">
        <x:v>SOLICITAR</x:v>
      </x:c>
      <x:c r="G23" s="131" t="n">
        <x:v>2029</x:v>
      </x:c>
      <x:c r="H23" s="38" t="n">
        <x:v>91589.06</x:v>
      </x:c>
      <x:c r="I23" s="112" t="n">
        <x:v>30</x:v>
      </x:c>
      <x:c r="J23" s="38" t="n">
        <x:v>91589.06</x:v>
      </x:c>
      <x:c r="K23" s="38" t="n">
        <x:v>0</x:v>
      </x:c>
      <x:c r="L23" s="134" t="str">
        <x:v>Não faz parte do novo caderno</x:v>
      </x:c>
      <x:c r="M23" s="140" t="n">
        <x:f>IF(SUM($H$5:$H$69)=0,"",H23/SUM($H$5:$H$69))</x:f>
        <x:v>0.001957864256108453</x:v>
      </x:c>
      <x:c r="N23" s="134" t="str">
        <x:v>COMPÕE A REFERÊNCIA E É ABSORVIDO PELO K</x:v>
      </x:c>
    </x:row>
    <x:row r="24">
      <x:c r="A24" s="35" t="str">
        <x:v>O&amp;M</x:v>
      </x:c>
      <x:c r="B24" s="35" t="str">
        <x:v>5400099213</x:v>
      </x:c>
      <x:c r="C24" s="134" t="str">
        <x:v>INST ACES P/TRAFO TRIF, EM RD COMPACTA</x:v>
      </x:c>
      <x:c r="D24" s="134" t="str">
        <x:v>DILUIDO_SEM_LINHA</x:v>
      </x:c>
      <x:c r="E24" s="134" t="str">
        <x:v>DE/PARA POR CÓDIGO</x:v>
      </x:c>
      <x:c r="F24" s="134" t="str">
        <x:v>VALIDADO</x:v>
      </x:c>
      <x:c r="G24" s="131" t="n">
        <x:v>46</x:v>
      </x:c>
      <x:c r="H24" s="38" t="n">
        <x:v>67004.66</x:v>
      </x:c>
      <x:c r="I24" s="112" t="n">
        <x:v>31</x:v>
      </x:c>
      <x:c r="J24" s="38" t="n">
        <x:v>35373.84</x:v>
      </x:c>
      <x:c r="K24" s="38" t="n">
        <x:v>31630.82</x:v>
      </x:c>
      <x:c r="L24" s="134" t="str"/>
      <x:c r="M24" s="140" t="n">
        <x:f>IF(SUM($H$5:$H$69)=0,"",H24/SUM($H$5:$H$69))</x:f>
        <x:v>0.0014323329533756524</x:v>
      </x:c>
      <x:c r="N24" s="134" t="str">
        <x:v>COMPÕE A REFERÊNCIA E É ABSORVIDO PELO K</x:v>
      </x:c>
    </x:row>
    <x:row r="25">
      <x:c r="A25" s="35" t="str">
        <x:v>STC</x:v>
      </x:c>
      <x:c r="B25" s="35" t="str">
        <x:v>5013300003</x:v>
      </x:c>
      <x:c r="C25" s="134" t="str">
        <x:v>HORA TRABALHADA EM ATENDIM EMERGENCIAL</x:v>
      </x:c>
      <x:c r="D25" s="134" t="str">
        <x:v>SEM_DE_PARA</x:v>
      </x:c>
      <x:c r="E25" s="134" t="str">
        <x:v>SEM DE/PARA</x:v>
      </x:c>
      <x:c r="F25" s="134" t="str">
        <x:v>NÃO MAPEADO</x:v>
      </x:c>
      <x:c r="G25" s="131" t="n">
        <x:v>236.051</x:v>
      </x:c>
      <x:c r="H25" s="38" t="n">
        <x:v>62865.1</x:v>
      </x:c>
      <x:c r="I25" s="112" t="n">
        <x:v>1</x:v>
      </x:c>
      <x:c r="J25" s="38" t="n">
        <x:v>0</x:v>
      </x:c>
      <x:c r="K25" s="38" t="n">
        <x:v>62865.1</x:v>
      </x:c>
      <x:c r="L25" s="134" t="str"/>
      <x:c r="M25" s="140" t="n">
        <x:f>IF(SUM($H$5:$H$69)=0,"",H25/SUM($H$5:$H$69))</x:f>
        <x:v>0.0013438431647478804</x:v>
      </x:c>
      <x:c r="N25" s="134" t="str">
        <x:v>COMPÕE A REFERÊNCIA; VALIDAR DE/PARA</x:v>
      </x:c>
    </x:row>
    <x:row r="26">
      <x:c r="A26" s="35" t="str">
        <x:v>O&amp;M</x:v>
      </x:c>
      <x:c r="B26" s="35" t="str">
        <x:v>5400099499</x:v>
      </x:c>
      <x:c r="C26" s="134" t="str">
        <x:v>REGUL CA,CAA,CAZ/CORD, &gt; 1/0AWG-POST CON</x:v>
      </x:c>
      <x:c r="D26" s="134" t="str">
        <x:v>DILUIDO_SEM_LINHA</x:v>
      </x:c>
      <x:c r="E26" s="134" t="str">
        <x:v>DE/PARA POR CÓDIGO</x:v>
      </x:c>
      <x:c r="F26" s="134" t="str">
        <x:v>N/A</x:v>
      </x:c>
      <x:c r="G26" s="131" t="n">
        <x:v>12.151</x:v>
      </x:c>
      <x:c r="H26" s="38" t="n">
        <x:v>55202.59</x:v>
      </x:c>
      <x:c r="I26" s="112" t="n">
        <x:v>50</x:v>
      </x:c>
      <x:c r="J26" s="38" t="n">
        <x:v>23515.62</x:v>
      </x:c>
      <x:c r="K26" s="38" t="n">
        <x:v>31686.97</x:v>
      </x:c>
      <x:c r="L26" s="134" t="str"/>
      <x:c r="M26" s="140" t="n">
        <x:f>IF(SUM($H$5:$H$69)=0,"",H26/SUM($H$5:$H$69))</x:f>
        <x:v>0.0011800446232946371</x:v>
      </x:c>
      <x:c r="N26" s="134" t="str">
        <x:v>COMPÕE A REFERÊNCIA E É ABSORVIDO PELO K</x:v>
      </x:c>
    </x:row>
    <x:row r="27">
      <x:c r="A27" s="35" t="str">
        <x:v>O&amp;M</x:v>
      </x:c>
      <x:c r="B27" s="35" t="str">
        <x:v>5400099503</x:v>
      </x:c>
      <x:c r="C27" s="134" t="str">
        <x:v>REMAN MUFLAS DERIV BT, POR POSTE</x:v>
      </x:c>
      <x:c r="D27" s="134" t="str">
        <x:v>DILUIDO_SEM_LINHA</x:v>
      </x:c>
      <x:c r="E27" s="134" t="str">
        <x:v>SEM DE/PARA (OBS. EQUIVALÊNCIA / DILUIÇÃO)</x:v>
      </x:c>
      <x:c r="F27" s="134" t="str">
        <x:v>N/A</x:v>
      </x:c>
      <x:c r="G27" s="131" t="n">
        <x:v>159</x:v>
      </x:c>
      <x:c r="H27" s="38" t="n">
        <x:v>51994.59</x:v>
      </x:c>
      <x:c r="I27" s="112" t="n">
        <x:v>76</x:v>
      </x:c>
      <x:c r="J27" s="38" t="n">
        <x:v>51994.59</x:v>
      </x:c>
      <x:c r="K27" s="38" t="n">
        <x:v>0</x:v>
      </x:c>
      <x:c r="L27" s="134" t="str">
        <x:v>Não faz parte do novo caderno</x:v>
      </x:c>
      <x:c r="M27" s="140" t="n">
        <x:f>IF(SUM($H$5:$H$69)=0,"",H27/SUM($H$5:$H$69))</x:f>
        <x:v>0.0011114684359902155</x:v>
      </x:c>
      <x:c r="N27" s="134" t="str">
        <x:v>COMPÕE A REFERÊNCIA E É ABSORVIDO PELO K</x:v>
      </x:c>
    </x:row>
    <x:row r="28">
      <x:c r="A28" s="35" t="str">
        <x:v>O&amp;M</x:v>
      </x:c>
      <x:c r="B28" s="35" t="str">
        <x:v>5400999005</x:v>
      </x:c>
      <x:c r="C28" s="134" t="str">
        <x:v>INST REGUL TRIF, 1 UNIDADE CEEE LM</x:v>
      </x:c>
      <x:c r="D28" s="134" t="str">
        <x:v>SEM_DE_PARA</x:v>
      </x:c>
      <x:c r="E28" s="134" t="str">
        <x:v>SEM DE/PARA</x:v>
      </x:c>
      <x:c r="F28" s="134" t="str">
        <x:v>NÃO MAPEADO</x:v>
      </x:c>
      <x:c r="G28" s="131" t="n">
        <x:v>15</x:v>
      </x:c>
      <x:c r="H28" s="38" t="n">
        <x:v>48347.1</x:v>
      </x:c>
      <x:c r="I28" s="112" t="n">
        <x:v>13</x:v>
      </x:c>
      <x:c r="J28" s="38" t="n">
        <x:v>0</x:v>
      </x:c>
      <x:c r="K28" s="38" t="n">
        <x:v>48347.1</x:v>
      </x:c>
      <x:c r="L28" s="134" t="str"/>
      <x:c r="M28" s="140" t="n">
        <x:f>IF(SUM($H$5:$H$69)=0,"",H28/SUM($H$5:$H$69))</x:f>
        <x:v>0.00103349743928479</x:v>
      </x:c>
      <x:c r="N28" s="134" t="str">
        <x:v>COMPÕE A REFERÊNCIA; VALIDAR DE/PARA</x:v>
      </x:c>
    </x:row>
    <x:row r="29">
      <x:c r="A29" s="35" t="str">
        <x:v>O&amp;M</x:v>
      </x:c>
      <x:c r="B29" s="35" t="str">
        <x:v>5400099211</x:v>
      </x:c>
      <x:c r="C29" s="134" t="str">
        <x:v>INST ACES P/TRAFO (2 BUCHAS) SUPOR SIMPL</x:v>
      </x:c>
      <x:c r="D29" s="134" t="str">
        <x:v>DILUIDO_SEM_LINHA</x:v>
      </x:c>
      <x:c r="E29" s="134" t="str">
        <x:v>DE/PARA POR CÓDIGO</x:v>
      </x:c>
      <x:c r="F29" s="134" t="str">
        <x:v>VALIDADO</x:v>
      </x:c>
      <x:c r="G29" s="131" t="n">
        <x:v>42</x:v>
      </x:c>
      <x:c r="H29" s="38" t="n">
        <x:v>45505.74</x:v>
      </x:c>
      <x:c r="I29" s="112" t="n">
        <x:v>41</x:v>
      </x:c>
      <x:c r="J29" s="38" t="n">
        <x:v>10834.7</x:v>
      </x:c>
      <x:c r="K29" s="38" t="n">
        <x:v>34671.04</x:v>
      </x:c>
      <x:c r="L29" s="134" t="str"/>
      <x:c r="M29" s="140" t="n">
        <x:f>IF(SUM($H$5:$H$69)=0,"",H29/SUM($H$5:$H$69))</x:f>
        <x:v>0.0009727587748336393</x:v>
      </x:c>
      <x:c r="N29" s="134" t="str">
        <x:v>COMPÕE A REFERÊNCIA E É ABSORVIDO PELO K</x:v>
      </x:c>
    </x:row>
    <x:row r="30">
      <x:c r="A30" s="35" t="str">
        <x:v>O&amp;M</x:v>
      </x:c>
      <x:c r="B30" s="35" t="str">
        <x:v>5400099517</x:v>
      </x:c>
      <x:c r="C30" s="134" t="str">
        <x:v>RETIR ACES P/TRAFO MONO FN SUPORTE SIMPL</x:v>
      </x:c>
      <x:c r="D30" s="134" t="str">
        <x:v>DILUIDO_SEM_LINHA</x:v>
      </x:c>
      <x:c r="E30" s="134" t="str">
        <x:v>DE/PARA POR CÓDIGO</x:v>
      </x:c>
      <x:c r="F30" s="134" t="str">
        <x:v>VALIDADO</x:v>
      </x:c>
      <x:c r="G30" s="131" t="n">
        <x:v>199</x:v>
      </x:c>
      <x:c r="H30" s="38" t="n">
        <x:v>40737.71</x:v>
      </x:c>
      <x:c r="I30" s="112" t="n">
        <x:v>192</x:v>
      </x:c>
      <x:c r="J30" s="38" t="n">
        <x:v>10454.49</x:v>
      </x:c>
      <x:c r="K30" s="38" t="n">
        <x:v>30283.22</x:v>
      </x:c>
      <x:c r="L30" s="134" t="str"/>
      <x:c r="M30" s="140" t="n">
        <x:f>IF(SUM($H$5:$H$69)=0,"",H30/SUM($H$5:$H$69))</x:f>
        <x:v>0.0008708344237260639</x:v>
      </x:c>
      <x:c r="N30" s="134" t="str">
        <x:v>COMPÕE A REFERÊNCIA E É ABSORVIDO PELO K</x:v>
      </x:c>
    </x:row>
    <x:row r="31">
      <x:c r="A31" s="35" t="str">
        <x:v>O&amp;M</x:v>
      </x:c>
      <x:c r="B31" s="35" t="str">
        <x:v>5400099148</x:v>
      </x:c>
      <x:c r="C31" s="134" t="str">
        <x:v>ESCORA - E - RETIRADA</x:v>
      </x:c>
      <x:c r="D31" s="134" t="str">
        <x:v>DILUIDO_SEM_LINHA</x:v>
      </x:c>
      <x:c r="E31" s="134" t="str"/>
      <x:c r="F31" s="134" t="str">
        <x:v>N/A</x:v>
      </x:c>
      <x:c r="G31" s="131" t="n">
        <x:v>40</x:v>
      </x:c>
      <x:c r="H31" s="38" t="n">
        <x:v>34944.4</x:v>
      </x:c>
      <x:c r="I31" s="112" t="n">
        <x:v>38</x:v>
      </x:c>
      <x:c r="J31" s="38" t="n">
        <x:v>6988.88</x:v>
      </x:c>
      <x:c r="K31" s="38" t="n">
        <x:v>27955.52</x:v>
      </x:c>
      <x:c r="L31" s="134" t="str"/>
      <x:c r="M31" s="140" t="n">
        <x:f>IF(SUM($H$5:$H$69)=0,"",H31/SUM($H$5:$H$69))</x:f>
        <x:v>0.000746993054750821</x:v>
      </x:c>
      <x:c r="N31" s="134" t="str">
        <x:v>COMPÕE A REFERÊNCIA E É ABSORVIDO PELO K</x:v>
      </x:c>
    </x:row>
    <x:row r="32">
      <x:c r="A32" s="35" t="str">
        <x:v>O&amp;M</x:v>
      </x:c>
      <x:c r="B32" s="35" t="str">
        <x:v>5400099489</x:v>
      </x:c>
      <x:c r="C32" s="134" t="str">
        <x:v>REAPERTO/REGULAGEM CHAVE FUSIVEL/FACA</x:v>
      </x:c>
      <x:c r="D32" s="134" t="str">
        <x:v>DILUIDO_SEM_LINHA</x:v>
      </x:c>
      <x:c r="E32" s="134" t="str">
        <x:v>SEM DE/PARA (OBS. EQUIVALÊNCIA / DILUIÇÃO)</x:v>
      </x:c>
      <x:c r="F32" s="134" t="str">
        <x:v>N/A</x:v>
      </x:c>
      <x:c r="G32" s="131" t="n">
        <x:v>448</x:v>
      </x:c>
      <x:c r="H32" s="38" t="n">
        <x:v>27159.4</x:v>
      </x:c>
      <x:c r="I32" s="112" t="n">
        <x:v>51</x:v>
      </x:c>
      <x:c r="J32" s="38" t="n">
        <x:v>27159.4</x:v>
      </x:c>
      <x:c r="K32" s="38" t="n">
        <x:v>0</x:v>
      </x:c>
      <x:c r="L32" s="134" t="str">
        <x:v>Não faz parte do novo caderno</x:v>
      </x:c>
      <x:c r="M32" s="140" t="n">
        <x:f>IF(SUM($H$5:$H$69)=0,"",H32/SUM($H$5:$H$69))</x:f>
        <x:v>0.0005805760914824535</x:v>
      </x:c>
      <x:c r="N32" s="134" t="str">
        <x:v>COMPÕE A REFERÊNCIA E É ABSORVIDO PELO K</x:v>
      </x:c>
    </x:row>
    <x:row r="33">
      <x:c r="A33" s="35" t="str">
        <x:v>O&amp;M</x:v>
      </x:c>
      <x:c r="B33" s="35" t="str">
        <x:v>5400099518</x:v>
      </x:c>
      <x:c r="C33" s="134" t="str">
        <x:v>RETIR ACES P/TRAFO MONO FF SUPORTE SIMPL</x:v>
      </x:c>
      <x:c r="D33" s="134" t="str">
        <x:v>DILUIDO_SEM_LINHA</x:v>
      </x:c>
      <x:c r="E33" s="134" t="str">
        <x:v>DE/PARA POR CÓDIGO</x:v>
      </x:c>
      <x:c r="F33" s="134" t="str">
        <x:v>VALIDADO</x:v>
      </x:c>
      <x:c r="G33" s="131" t="n">
        <x:v>49</x:v>
      </x:c>
      <x:c r="H33" s="38" t="n">
        <x:v>23782.31</x:v>
      </x:c>
      <x:c r="I33" s="112" t="n">
        <x:v>46</x:v>
      </x:c>
      <x:c r="J33" s="38" t="n">
        <x:v>7320.6</x:v>
      </x:c>
      <x:c r="K33" s="38" t="n">
        <x:v>16461.71</x:v>
      </x:c>
      <x:c r="L33" s="134" t="str"/>
      <x:c r="M33" s="140" t="n">
        <x:f>IF(SUM($H$5:$H$69)=0,"",H33/SUM($H$5:$H$69))</x:f>
        <x:v>0.0005083853320111663</x:v>
      </x:c>
      <x:c r="N33" s="134" t="str">
        <x:v>COMPÕE A REFERÊNCIA E É ABSORVIDO PELO K</x:v>
      </x:c>
    </x:row>
    <x:row r="34">
      <x:c r="A34" s="35" t="str">
        <x:v>O&amp;M</x:v>
      </x:c>
      <x:c r="B34" s="35" t="str">
        <x:v>5400100190</x:v>
      </x:c>
      <x:c r="C34" s="134" t="str">
        <x:v>EXEC CX ALV CP 1,5X1,5X1,5 I PD240MM RDS</x:v>
      </x:c>
      <x:c r="D34" s="134" t="str">
        <x:v>SEM_DE_PARA</x:v>
      </x:c>
      <x:c r="E34" s="134" t="str">
        <x:v>SEM DE/PARA</x:v>
      </x:c>
      <x:c r="F34" s="134" t="str">
        <x:v>NÃO MAPEADO</x:v>
      </x:c>
      <x:c r="G34" s="131" t="n">
        <x:v>15</x:v>
      </x:c>
      <x:c r="H34" s="38" t="n">
        <x:v>22209.9</x:v>
      </x:c>
      <x:c r="I34" s="112" t="n">
        <x:v>13</x:v>
      </x:c>
      <x:c r="J34" s="38" t="n">
        <x:v>0</x:v>
      </x:c>
      <x:c r="K34" s="38" t="n">
        <x:v>22209.9</x:v>
      </x:c>
      <x:c r="L34" s="134" t="str"/>
      <x:c r="M34" s="140" t="n">
        <x:f>IF(SUM($H$5:$H$69)=0,"",H34/SUM($H$5:$H$69))</x:f>
        <x:v>0.00047477252568967445</x:v>
      </x:c>
      <x:c r="N34" s="134" t="str">
        <x:v>COMPÕE A REFERÊNCIA; VALIDAR DE/PARA</x:v>
      </x:c>
    </x:row>
    <x:row r="35">
      <x:c r="A35" s="35" t="str">
        <x:v>STC</x:v>
      </x:c>
      <x:c r="B35" s="35" t="str">
        <x:v>5015000026</x:v>
      </x:c>
      <x:c r="C35" s="134" t="str">
        <x:v>HORA SOBREAVISO ATENDIMENTO EMERGENCIAL</x:v>
      </x:c>
      <x:c r="D35" s="134" t="str">
        <x:v>SEM_DE_PARA</x:v>
      </x:c>
      <x:c r="E35" s="134" t="str">
        <x:v>SEM DE/PARA</x:v>
      </x:c>
      <x:c r="F35" s="134" t="str">
        <x:v>NÃO MAPEADO</x:v>
      </x:c>
      <x:c r="G35" s="131" t="n">
        <x:v>144.352</x:v>
      </x:c>
      <x:c r="H35" s="38" t="n">
        <x:v>10791.76</x:v>
      </x:c>
      <x:c r="I35" s="112" t="n">
        <x:v>1</x:v>
      </x:c>
      <x:c r="J35" s="38" t="n">
        <x:v>10791.76</x:v>
      </x:c>
      <x:c r="K35" s="38" t="n">
        <x:v>0</x:v>
      </x:c>
      <x:c r="L35" s="134" t="str"/>
      <x:c r="M35" s="140" t="n">
        <x:f>IF(SUM($H$5:$H$69)=0,"",H35/SUM($H$5:$H$69))</x:f>
        <x:v>0.00023069132016969015</x:v>
      </x:c>
      <x:c r="N35" s="134" t="str">
        <x:v>COMPÕE A REFERÊNCIA; VALIDAR DE/PARA</x:v>
      </x:c>
    </x:row>
    <x:row r="36">
      <x:c r="A36" s="35" t="str">
        <x:v>O&amp;M</x:v>
      </x:c>
      <x:c r="B36" s="35" t="str">
        <x:v>5400099504</x:v>
      </x:c>
      <x:c r="C36" s="134" t="str">
        <x:v>REMAN MUFLAS FERRO FUND DERIV MT,P/POSTE</x:v>
      </x:c>
      <x:c r="D36" s="134" t="str">
        <x:v>SEM_DE_PARA</x:v>
      </x:c>
      <x:c r="E36" s="134" t="str">
        <x:v>SEM DE/PARA</x:v>
      </x:c>
      <x:c r="F36" s="134" t="str">
        <x:v>NÃO MAPEADO</x:v>
      </x:c>
      <x:c r="G36" s="131" t="n">
        <x:v>9</x:v>
      </x:c>
      <x:c r="H36" s="38" t="n">
        <x:v>9620.78</x:v>
      </x:c>
      <x:c r="I36" s="112" t="n">
        <x:v>8</x:v>
      </x:c>
      <x:c r="J36" s="38" t="n">
        <x:v>9620.78</x:v>
      </x:c>
      <x:c r="K36" s="38" t="n">
        <x:v>0</x:v>
      </x:c>
      <x:c r="L36" s="134" t="str"/>
      <x:c r="M36" s="140" t="n">
        <x:f>IF(SUM($H$5:$H$69)=0,"",H36/SUM($H$5:$H$69))</x:f>
        <x:v>0.00020565972920655684</x:v>
      </x:c>
      <x:c r="N36" s="134" t="str">
        <x:v>COMPÕE A REFERÊNCIA; VALIDAR DE/PARA</x:v>
      </x:c>
    </x:row>
    <x:row r="37">
      <x:c r="A37" s="35" t="str">
        <x:v>O&amp;M</x:v>
      </x:c>
      <x:c r="B37" s="35" t="str">
        <x:v>5033000322</x:v>
      </x:c>
      <x:c r="C37" s="134" t="str">
        <x:v>RET RELIGADOR DIST 1F BASE C LV</x:v>
      </x:c>
      <x:c r="D37" s="134" t="str">
        <x:v>SEM_DE_PARA</x:v>
      </x:c>
      <x:c r="E37" s="134" t="str">
        <x:v>SEM DE/PARA</x:v>
      </x:c>
      <x:c r="F37" s="134" t="str">
        <x:v>NÃO MAPEADO</x:v>
      </x:c>
      <x:c r="G37" s="131" t="n">
        <x:v>13</x:v>
      </x:c>
      <x:c r="H37" s="38" t="n">
        <x:v>9030.06</x:v>
      </x:c>
      <x:c r="I37" s="112" t="n">
        <x:v>6</x:v>
      </x:c>
      <x:c r="J37" s="38" t="n">
        <x:v>0</x:v>
      </x:c>
      <x:c r="K37" s="38" t="n">
        <x:v>9030.06</x:v>
      </x:c>
      <x:c r="L37" s="134" t="str"/>
      <x:c r="M37" s="140" t="n">
        <x:f>IF(SUM($H$5:$H$69)=0,"",H37/SUM($H$5:$H$69))</x:f>
        <x:v>0.00019303213401813163</x:v>
      </x:c>
      <x:c r="N37" s="134" t="str">
        <x:v>COMPÕE A REFERÊNCIA; VALIDAR DE/PARA</x:v>
      </x:c>
    </x:row>
    <x:row r="38">
      <x:c r="A38" s="35" t="str">
        <x:v>O&amp;M</x:v>
      </x:c>
      <x:c r="B38" s="35" t="str">
        <x:v>5022100030</x:v>
      </x:c>
      <x:c r="C38" s="134" t="str">
        <x:v>INST TERM P/CABOS SING 16-95MM2</x:v>
      </x:c>
      <x:c r="D38" s="134" t="str">
        <x:v>SEM_DE_PARA</x:v>
      </x:c>
      <x:c r="E38" s="134" t="str">
        <x:v>SEM DE/PARA</x:v>
      </x:c>
      <x:c r="F38" s="134" t="str">
        <x:v>NÃO MAPEADO</x:v>
      </x:c>
      <x:c r="G38" s="131" t="n">
        <x:v>4</x:v>
      </x:c>
      <x:c r="H38" s="38" t="n">
        <x:v>7808.76</x:v>
      </x:c>
      <x:c r="I38" s="112" t="n">
        <x:v>1</x:v>
      </x:c>
      <x:c r="J38" s="38" t="n">
        <x:v>0</x:v>
      </x:c>
      <x:c r="K38" s="38" t="n">
        <x:v>7808.76</x:v>
      </x:c>
      <x:c r="L38" s="134" t="str"/>
      <x:c r="M38" s="140" t="n">
        <x:f>IF(SUM($H$5:$H$69)=0,"",H38/SUM($H$5:$H$69))</x:f>
        <x:v>0.00016692487168805362</x:v>
      </x:c>
      <x:c r="N38" s="134" t="str">
        <x:v>COMPÕE A REFERÊNCIA; VALIDAR DE/PARA</x:v>
      </x:c>
    </x:row>
    <x:row r="39">
      <x:c r="A39" s="35" t="str">
        <x:v>O&amp;M</x:v>
      </x:c>
      <x:c r="B39" s="35" t="str">
        <x:v>5400099663</x:v>
      </x:c>
      <x:c r="C39" s="134" t="str">
        <x:v>SUBS ACES P/TRAFO TRIF SUP SIMP REDE NUA</x:v>
      </x:c>
      <x:c r="D39" s="134" t="str">
        <x:v>DILUIDO_SEM_LINHA</x:v>
      </x:c>
      <x:c r="E39" s="134" t="str">
        <x:v>DE/PARA POR CÓDIGO</x:v>
      </x:c>
      <x:c r="F39" s="134" t="str">
        <x:v>VALIDADO</x:v>
      </x:c>
      <x:c r="G39" s="131" t="n">
        <x:v>3</x:v>
      </x:c>
      <x:c r="H39" s="38" t="n">
        <x:v>7320.69</x:v>
      </x:c>
      <x:c r="I39" s="112" t="n">
        <x:v>3</x:v>
      </x:c>
      <x:c r="J39" s="38" t="n">
        <x:v>7320.69</x:v>
      </x:c>
      <x:c r="K39" s="38" t="n">
        <x:v>0</x:v>
      </x:c>
      <x:c r="L39" s="134" t="str"/>
      <x:c r="M39" s="140" t="n">
        <x:f>IF(SUM($H$5:$H$69)=0,"",H39/SUM($H$5:$H$69))</x:f>
        <x:v>0.00015649158623366798</x:v>
      </x:c>
      <x:c r="N39" s="134" t="str">
        <x:v>COMPÕE A REFERÊNCIA E É ABSORVIDO PELO K</x:v>
      </x:c>
    </x:row>
    <x:row r="40">
      <x:c r="A40" s="35" t="str">
        <x:v>O&amp;M</x:v>
      </x:c>
      <x:c r="B40" s="35" t="str">
        <x:v>5400099728</x:v>
      </x:c>
      <x:c r="C40" s="134" t="str">
        <x:v>TRAVESSIA BAIXA TENSAO (TBT-TRIF)-RETIR</x:v>
      </x:c>
      <x:c r="D40" s="134" t="str">
        <x:v>DILUIDO_SEM_LINHA</x:v>
      </x:c>
      <x:c r="E40" s="134" t="str">
        <x:v>SEM DE/PARA (OBS. EQUIVALÊNCIA / DILUIÇÃO)</x:v>
      </x:c>
      <x:c r="F40" s="134" t="str">
        <x:v>N/A</x:v>
      </x:c>
      <x:c r="G40" s="131" t="n">
        <x:v>18</x:v>
      </x:c>
      <x:c r="H40" s="38" t="n">
        <x:v>6500.7</x:v>
      </x:c>
      <x:c r="I40" s="112" t="n">
        <x:v>15</x:v>
      </x:c>
      <x:c r="J40" s="38" t="n">
        <x:v>5417.25</x:v>
      </x:c>
      <x:c r="K40" s="38" t="n">
        <x:v>1083.45</x:v>
      </x:c>
      <x:c r="L40" s="134" t="str">
        <x:v>Não faz parte do novo caderno</x:v>
      </x:c>
      <x:c r="M40" s="140" t="n">
        <x:f>IF(SUM($H$5:$H$69)=0,"",H40/SUM($H$5:$H$69))</x:f>
        <x:v>0.00013896297406790965</x:v>
      </x:c>
      <x:c r="N40" s="134" t="str">
        <x:v>COMPÕE A REFERÊNCIA E É ABSORVIDO PELO K</x:v>
      </x:c>
    </x:row>
    <x:row r="41">
      <x:c r="A41" s="35" t="str">
        <x:v>O&amp;M</x:v>
      </x:c>
      <x:c r="B41" s="35" t="str">
        <x:v>5400099594</x:v>
      </x:c>
      <x:c r="C41" s="134" t="str">
        <x:v>REVISAR, REAPER/LIMPAR ESTRUTURA P/POSTE</x:v>
      </x:c>
      <x:c r="D41" s="134" t="str">
        <x:v>DILUIDO_SEM_LINHA</x:v>
      </x:c>
      <x:c r="E41" s="134" t="str">
        <x:v>SEM DE/PARA (OBS. EQUIVALÊNCIA / DILUIÇÃO)</x:v>
      </x:c>
      <x:c r="F41" s="134" t="str">
        <x:v>N/A</x:v>
      </x:c>
      <x:c r="G41" s="131" t="n">
        <x:v>181</x:v>
      </x:c>
      <x:c r="H41" s="38" t="n">
        <x:v>5602.79</x:v>
      </x:c>
      <x:c r="I41" s="112" t="n">
        <x:v>102</x:v>
      </x:c>
      <x:c r="J41" s="38" t="n">
        <x:v>5602.79</x:v>
      </x:c>
      <x:c r="K41" s="38" t="n">
        <x:v>0</x:v>
      </x:c>
      <x:c r="L41" s="134" t="str">
        <x:v>Não faz parte do novo caderno</x:v>
      </x:c>
      <x:c r="M41" s="140" t="n">
        <x:f>IF(SUM($H$5:$H$69)=0,"",H41/SUM($H$5:$H$69))</x:f>
        <x:v>0.00011976869590627833</x:v>
      </x:c>
      <x:c r="N41" s="134" t="str">
        <x:v>COMPÕE A REFERÊNCIA E É ABSORVIDO PELO K</x:v>
      </x:c>
    </x:row>
    <x:row r="42">
      <x:c r="A42" s="35" t="str">
        <x:v>O&amp;M</x:v>
      </x:c>
      <x:c r="B42" s="35" t="str">
        <x:v>5400099178</x:v>
      </x:c>
      <x:c r="C42" s="134" t="str">
        <x:v>ESTRUTURAS N3,M3,B3,T3,E3 3 FASES-ACRESC</x:v>
      </x:c>
      <x:c r="D42" s="134" t="str">
        <x:v>SEM_DE_PARA</x:v>
      </x:c>
      <x:c r="E42" s="134" t="str">
        <x:v>SEM DE/PARA</x:v>
      </x:c>
      <x:c r="F42" s="134" t="str">
        <x:v>NÃO MAPEADO</x:v>
      </x:c>
      <x:c r="G42" s="131" t="n">
        <x:v>21</x:v>
      </x:c>
      <x:c r="H42" s="38" t="n">
        <x:v>5412.87</x:v>
      </x:c>
      <x:c r="I42" s="112" t="n">
        <x:v>16</x:v>
      </x:c>
      <x:c r="J42" s="38" t="n">
        <x:v>0</x:v>
      </x:c>
      <x:c r="K42" s="38" t="n">
        <x:v>5412.87</x:v>
      </x:c>
      <x:c r="L42" s="134" t="str"/>
      <x:c r="M42" s="140" t="n">
        <x:f>IF(SUM($H$5:$H$69)=0,"",H42/SUM($H$5:$H$69))</x:f>
        <x:v>0.00011570884880750783</x:v>
      </x:c>
      <x:c r="N42" s="134" t="str">
        <x:v>COMPÕE A REFERÊNCIA; VALIDAR DE/PARA</x:v>
      </x:c>
    </x:row>
    <x:row r="43">
      <x:c r="A43" s="35" t="str">
        <x:v>O&amp;M</x:v>
      </x:c>
      <x:c r="B43" s="35" t="str">
        <x:v>5400099180</x:v>
      </x:c>
      <x:c r="C43" s="134" t="str">
        <x:v>ESTRUTURAS N4,M4,B4,T4,E4 3 FASES-ACRESC</x:v>
      </x:c>
      <x:c r="D43" s="134" t="str">
        <x:v>SEM_DE_PARA</x:v>
      </x:c>
      <x:c r="E43" s="134" t="str">
        <x:v>SEM DE/PARA</x:v>
      </x:c>
      <x:c r="F43" s="134" t="str">
        <x:v>NÃO MAPEADO</x:v>
      </x:c>
      <x:c r="G43" s="131" t="n">
        <x:v>11</x:v>
      </x:c>
      <x:c r="H43" s="38" t="n">
        <x:v>4321.57</x:v>
      </x:c>
      <x:c r="I43" s="112" t="n">
        <x:v>10</x:v>
      </x:c>
      <x:c r="J43" s="38" t="n">
        <x:v>0</x:v>
      </x:c>
      <x:c r="K43" s="38" t="n">
        <x:v>4321.57</x:v>
      </x:c>
      <x:c r="L43" s="134" t="str"/>
      <x:c r="M43" s="140" t="n">
        <x:f>IF(SUM($H$5:$H$69)=0,"",H43/SUM($H$5:$H$69))</x:f>
        <x:v>0.00009238054668615015</x:v>
      </x:c>
      <x:c r="N43" s="134" t="str">
        <x:v>COMPÕE A REFERÊNCIA; VALIDAR DE/PARA</x:v>
      </x:c>
    </x:row>
    <x:row r="44">
      <x:c r="A44" s="35" t="str">
        <x:v>O&amp;M</x:v>
      </x:c>
      <x:c r="B44" s="35" t="str">
        <x:v>5400099595</x:v>
      </x:c>
      <x:c r="C44" s="134" t="str">
        <x:v>ROÇADA, POR KM</x:v>
      </x:c>
      <x:c r="D44" s="134" t="str">
        <x:v>DILUIDO_SEM_LINHA</x:v>
      </x:c>
      <x:c r="E44" s="134" t="str"/>
      <x:c r="F44" s="134" t="str">
        <x:v>N/A</x:v>
      </x:c>
      <x:c r="G44" s="131" t="n">
        <x:v>0.27</x:v>
      </x:c>
      <x:c r="H44" s="38" t="n">
        <x:v>3604.59</x:v>
      </x:c>
      <x:c r="I44" s="112" t="n">
        <x:v>2</x:v>
      </x:c>
      <x:c r="J44" s="38" t="n">
        <x:v>3604.59</x:v>
      </x:c>
      <x:c r="K44" s="38" t="n">
        <x:v>0</x:v>
      </x:c>
      <x:c r="L44" s="134" t="str"/>
      <x:c r="M44" s="140" t="n">
        <x:f>IF(SUM($H$5:$H$69)=0,"",H44/SUM($H$5:$H$69))</x:f>
        <x:v>0.00007705393983654783</x:v>
      </x:c>
      <x:c r="N44" s="134" t="str">
        <x:v>COMPÕE A REFERÊNCIA E É ABSORVIDO PELO K</x:v>
      </x:c>
    </x:row>
    <x:row r="45">
      <x:c r="A45" s="35" t="str">
        <x:v>O&amp;M</x:v>
      </x:c>
      <x:c r="B45" s="35" t="str">
        <x:v>5400099174</x:v>
      </x:c>
      <x:c r="C45" s="134" t="str">
        <x:v>ESTRUTURAS N1,M1,B1,T1,E1 3 FASES-ACRESC</x:v>
      </x:c>
      <x:c r="D45" s="134" t="str">
        <x:v>SEM_DE_PARA</x:v>
      </x:c>
      <x:c r="E45" s="134" t="str">
        <x:v>SEM DE/PARA</x:v>
      </x:c>
      <x:c r="F45" s="134" t="str">
        <x:v>NÃO MAPEADO</x:v>
      </x:c>
      <x:c r="G45" s="131" t="n">
        <x:v>23</x:v>
      </x:c>
      <x:c r="H45" s="38" t="n">
        <x:v>3592.14</x:v>
      </x:c>
      <x:c r="I45" s="112" t="n">
        <x:v>13</x:v>
      </x:c>
      <x:c r="J45" s="38" t="n">
        <x:v>0</x:v>
      </x:c>
      <x:c r="K45" s="38" t="n">
        <x:v>3592.14</x:v>
      </x:c>
      <x:c r="L45" s="134" t="str"/>
      <x:c r="M45" s="140" t="n">
        <x:f>IF(SUM($H$5:$H$69)=0,"",H45/SUM($H$5:$H$69))</x:f>
        <x:v>0.00007678780095502037</x:v>
      </x:c>
      <x:c r="N45" s="134" t="str">
        <x:v>COMPÕE A REFERÊNCIA; VALIDAR DE/PARA</x:v>
      </x:c>
    </x:row>
    <x:row r="46">
      <x:c r="A46" s="35" t="str">
        <x:v>O&amp;M</x:v>
      </x:c>
      <x:c r="B46" s="35" t="str">
        <x:v>5400099170</x:v>
      </x:c>
      <x:c r="C46" s="134" t="str">
        <x:v>ESTRUTURA CN3 - ACRÉSCIMO</x:v>
      </x:c>
      <x:c r="D46" s="134" t="str">
        <x:v>SEM_DE_PARA</x:v>
      </x:c>
      <x:c r="E46" s="134" t="str">
        <x:v>SEM DE/PARA</x:v>
      </x:c>
      <x:c r="F46" s="134" t="str">
        <x:v>NÃO MAPEADO</x:v>
      </x:c>
      <x:c r="G46" s="131" t="n">
        <x:v>6</x:v>
      </x:c>
      <x:c r="H46" s="38" t="n">
        <x:v>3572.52</x:v>
      </x:c>
      <x:c r="I46" s="112" t="n">
        <x:v>3</x:v>
      </x:c>
      <x:c r="J46" s="38" t="n">
        <x:v>0</x:v>
      </x:c>
      <x:c r="K46" s="38" t="n">
        <x:v>3572.52</x:v>
      </x:c>
      <x:c r="L46" s="134" t="str"/>
      <x:c r="M46" s="140" t="n">
        <x:f>IF(SUM($H$5:$H$69)=0,"",H46/SUM($H$5:$H$69))</x:f>
        <x:v>0.00007636839172967352</x:v>
      </x:c>
      <x:c r="N46" s="134" t="str">
        <x:v>COMPÕE A REFERÊNCIA; VALIDAR DE/PARA</x:v>
      </x:c>
    </x:row>
    <x:row r="47">
      <x:c r="A47" s="35" t="str">
        <x:v>O&amp;M</x:v>
      </x:c>
      <x:c r="B47" s="35" t="str">
        <x:v>5400099727</x:v>
      </x:c>
      <x:c r="C47" s="134" t="str">
        <x:v>TRAVESSIA BAIXA TENSAO (TBT-TRIF)-MONT</x:v>
      </x:c>
      <x:c r="D47" s="134" t="str">
        <x:v>SEM_DE_PARA</x:v>
      </x:c>
      <x:c r="E47" s="134" t="str">
        <x:v>SEM DE/PARA</x:v>
      </x:c>
      <x:c r="F47" s="134" t="str">
        <x:v>NÃO MAPEADO</x:v>
      </x:c>
      <x:c r="G47" s="131" t="n">
        <x:v>3</x:v>
      </x:c>
      <x:c r="H47" s="38" t="n">
        <x:v>3279.66</x:v>
      </x:c>
      <x:c r="I47" s="112" t="n">
        <x:v>3</x:v>
      </x:c>
      <x:c r="J47" s="38" t="n">
        <x:v>2186.44</x:v>
      </x:c>
      <x:c r="K47" s="38" t="n">
        <x:v>1093.22</x:v>
      </x:c>
      <x:c r="L47" s="134" t="str"/>
      <x:c r="M47" s="140" t="n">
        <x:f>IF(SUM($H$5:$H$69)=0,"",H47/SUM($H$5:$H$69))</x:f>
        <x:v>0.00007010803567793631</x:v>
      </x:c>
      <x:c r="N47" s="134" t="str">
        <x:v>COMPÕE A REFERÊNCIA; VALIDAR DE/PARA</x:v>
      </x:c>
    </x:row>
    <x:row r="48">
      <x:c r="A48" s="35" t="str">
        <x:v>O&amp;M</x:v>
      </x:c>
      <x:c r="B48" s="35" t="str">
        <x:v>5400099488</x:v>
      </x:c>
      <x:c r="C48" s="134" t="str">
        <x:v>REAPERTO DE CONEXAO, POR UN</x:v>
      </x:c>
      <x:c r="D48" s="134" t="str">
        <x:v>DILUIDO_SEM_LINHA</x:v>
      </x:c>
      <x:c r="E48" s="134" t="str">
        <x:v>SEM DE/PARA (OBS. EQUIVALÊNCIA / DILUIÇÃO)</x:v>
      </x:c>
      <x:c r="F48" s="134" t="str">
        <x:v>N/A</x:v>
      </x:c>
      <x:c r="G48" s="131" t="n">
        <x:v>185</x:v>
      </x:c>
      <x:c r="H48" s="38" t="n">
        <x:v>2610.3</x:v>
      </x:c>
      <x:c r="I48" s="112" t="n">
        <x:v>19</x:v>
      </x:c>
      <x:c r="J48" s="38" t="n">
        <x:v>2610.3</x:v>
      </x:c>
      <x:c r="K48" s="38" t="n">
        <x:v>0</x:v>
      </x:c>
      <x:c r="L48" s="134" t="str">
        <x:v>Não faz parte do novo caderno</x:v>
      </x:c>
      <x:c r="M48" s="140" t="n">
        <x:f>IF(SUM($H$5:$H$69)=0,"",H48/SUM($H$5:$H$69))</x:f>
        <x:v>0.00005579938332940523</x:v>
      </x:c>
      <x:c r="N48" s="134" t="str">
        <x:v>COMPÕE A REFERÊNCIA E É ABSORVIDO PELO K</x:v>
      </x:c>
    </x:row>
    <x:row r="49">
      <x:c r="A49" s="35" t="str">
        <x:v>O&amp;M</x:v>
      </x:c>
      <x:c r="B49" s="35" t="str">
        <x:v>5400099583</x:v>
      </x:c>
      <x:c r="C49" s="134" t="str">
        <x:v>RETIR RM AER  LIG (BT) ESTRI. RABIC,P/PÇ</x:v>
      </x:c>
      <x:c r="D49" s="134" t="str">
        <x:v>DILUIDO_SEM_LINHA</x:v>
      </x:c>
      <x:c r="E49" s="134" t="str">
        <x:v>DE/PARA POR CÓDIGO</x:v>
      </x:c>
      <x:c r="F49" s="134" t="str">
        <x:v>N/A</x:v>
      </x:c>
      <x:c r="G49" s="131" t="n">
        <x:v>119</x:v>
      </x:c>
      <x:c r="H49" s="38" t="n">
        <x:v>2322.88</x:v>
      </x:c>
      <x:c r="I49" s="112" t="n">
        <x:v>24</x:v>
      </x:c>
      <x:c r="J49" s="38" t="n">
        <x:v>117.12</x:v>
      </x:c>
      <x:c r="K49" s="38" t="n">
        <x:v>2205.76</x:v>
      </x:c>
      <x:c r="L49" s="134" t="str"/>
      <x:c r="M49" s="140" t="n">
        <x:f>IF(SUM($H$5:$H$69)=0,"",H49/SUM($H$5:$H$69))</x:f>
        <x:v>0.00004965531607409448</x:v>
      </x:c>
      <x:c r="N49" s="134" t="str">
        <x:v>COMPÕE A REFERÊNCIA E É ABSORVIDO PELO K</x:v>
      </x:c>
    </x:row>
    <x:row r="50">
      <x:c r="A50" s="35" t="str">
        <x:v>O&amp;M</x:v>
      </x:c>
      <x:c r="B50" s="35" t="str">
        <x:v>5031200363</x:v>
      </x:c>
      <x:c r="C50" s="134" t="str">
        <x:v>INST ESTR CP RELIG DIST 1F BASE C 1F LV</x:v>
      </x:c>
      <x:c r="D50" s="134" t="str">
        <x:v>SEM_DE_PARA</x:v>
      </x:c>
      <x:c r="E50" s="134" t="str">
        <x:v>SEM DE/PARA</x:v>
      </x:c>
      <x:c r="F50" s="134" t="str">
        <x:v>NÃO MAPEADO</x:v>
      </x:c>
      <x:c r="G50" s="131" t="n">
        <x:v>1</x:v>
      </x:c>
      <x:c r="H50" s="38" t="n">
        <x:v>1679.39</x:v>
      </x:c>
      <x:c r="I50" s="112" t="n">
        <x:v>1</x:v>
      </x:c>
      <x:c r="J50" s="38" t="n">
        <x:v>1679.39</x:v>
      </x:c>
      <x:c r="K50" s="38" t="n">
        <x:v>0</x:v>
      </x:c>
      <x:c r="L50" s="134" t="str"/>
      <x:c r="M50" s="140" t="n">
        <x:f>IF(SUM($H$5:$H$69)=0,"",H50/SUM($H$5:$H$69))</x:f>
        <x:v>0.000035899676807098744</x:v>
      </x:c>
      <x:c r="N50" s="134" t="str">
        <x:v>COMPÕE A REFERÊNCIA; VALIDAR DE/PARA</x:v>
      </x:c>
    </x:row>
    <x:row r="51">
      <x:c r="A51" s="35" t="str">
        <x:v>O&amp;M</x:v>
      </x:c>
      <x:c r="B51" s="35" t="str">
        <x:v>5400099596</x:v>
      </x:c>
      <x:c r="C51" s="134" t="str">
        <x:v>ROCADA, POR KM, COM EQUIP DE PODA</x:v>
      </x:c>
      <x:c r="D51" s="134" t="str">
        <x:v>DILUIDO_SEM_LINHA</x:v>
      </x:c>
      <x:c r="E51" s="134" t="str"/>
      <x:c r="F51" s="134" t="str">
        <x:v>N/A</x:v>
      </x:c>
      <x:c r="G51" s="131" t="n">
        <x:v>0.28</x:v>
      </x:c>
      <x:c r="H51" s="38" t="n">
        <x:v>1345.71</x:v>
      </x:c>
      <x:c r="I51" s="112" t="n">
        <x:v>1</x:v>
      </x:c>
      <x:c r="J51" s="38" t="n">
        <x:v>1345.71</x:v>
      </x:c>
      <x:c r="K51" s="38" t="n">
        <x:v>0</x:v>
      </x:c>
      <x:c r="L51" s="134" t="str"/>
      <x:c r="M51" s="140" t="n">
        <x:f>IF(SUM($H$5:$H$69)=0,"",H51/SUM($H$5:$H$69))</x:f>
        <x:v>0.00002876672724982336</x:v>
      </x:c>
      <x:c r="N51" s="134" t="str">
        <x:v>COMPÕE A REFERÊNCIA E É ABSORVIDO PELO K</x:v>
      </x:c>
    </x:row>
    <x:row r="52">
      <x:c r="A52" s="35" t="str">
        <x:v>O&amp;M</x:v>
      </x:c>
      <x:c r="B52" s="35" t="str">
        <x:v>5400099169</x:v>
      </x:c>
      <x:c r="C52" s="134" t="str">
        <x:v>ESTRUTURA CE4 - ACRESCIMO</x:v>
      </x:c>
      <x:c r="D52" s="134" t="str">
        <x:v>SEM_DE_PARA</x:v>
      </x:c>
      <x:c r="E52" s="134" t="str">
        <x:v>SEM DE/PARA</x:v>
      </x:c>
      <x:c r="F52" s="134" t="str">
        <x:v>NÃO MAPEADO</x:v>
      </x:c>
      <x:c r="G52" s="131" t="n">
        <x:v>3</x:v>
      </x:c>
      <x:c r="H52" s="38" t="n">
        <x:v>1244.55</x:v>
      </x:c>
      <x:c r="I52" s="112" t="n">
        <x:v>2</x:v>
      </x:c>
      <x:c r="J52" s="38" t="n">
        <x:v>0</x:v>
      </x:c>
      <x:c r="K52" s="38" t="n">
        <x:v>1244.55</x:v>
      </x:c>
      <x:c r="L52" s="134" t="str"/>
      <x:c r="M52" s="140" t="n">
        <x:f>IF(SUM($H$5:$H$69)=0,"",H52/SUM($H$5:$H$69))</x:f>
        <x:v>0.000026604268675099135</x:v>
      </x:c>
      <x:c r="N52" s="134" t="str">
        <x:v>COMPÕE A REFERÊNCIA; VALIDAR DE/PARA</x:v>
      </x:c>
    </x:row>
    <x:row r="53">
      <x:c r="A53" s="35" t="str">
        <x:v>O&amp;M</x:v>
      </x:c>
      <x:c r="B53" s="35" t="str">
        <x:v>5400099241</x:v>
      </x:c>
      <x:c r="C53" s="134" t="str">
        <x:v>INST CONEX FIXA CB AL AOS CONECTORE</x:v>
      </x:c>
      <x:c r="D53" s="134" t="str">
        <x:v>SEM_DE_PARA</x:v>
      </x:c>
      <x:c r="E53" s="134" t="str">
        <x:v>SEM DE/PARA</x:v>
      </x:c>
      <x:c r="F53" s="134" t="str">
        <x:v>NÃO MAPEADO</x:v>
      </x:c>
      <x:c r="G53" s="131" t="n">
        <x:v>4</x:v>
      </x:c>
      <x:c r="H53" s="38" t="n">
        <x:v>997.72</x:v>
      </x:c>
      <x:c r="I53" s="112" t="n">
        <x:v>1</x:v>
      </x:c>
      <x:c r="J53" s="38" t="n">
        <x:v>997.72</x:v>
      </x:c>
      <x:c r="K53" s="38" t="n">
        <x:v>0</x:v>
      </x:c>
      <x:c r="L53" s="134" t="str"/>
      <x:c r="M53" s="140" t="n">
        <x:f>IF(SUM($H$5:$H$69)=0,"",H53/SUM($H$5:$H$69))</x:f>
        <x:v>0.000021327878303418836</x:v>
      </x:c>
      <x:c r="N53" s="134" t="str">
        <x:v>COMPÕE A REFERÊNCIA; VALIDAR DE/PARA</x:v>
      </x:c>
    </x:row>
    <x:row r="54">
      <x:c r="A54" s="35" t="str">
        <x:v>O&amp;M</x:v>
      </x:c>
      <x:c r="B54" s="35" t="str">
        <x:v>5400099181</x:v>
      </x:c>
      <x:c r="C54" s="134" t="str">
        <x:v>ESTRUTURAS U1-U2-U3-U5 - ACRÉSCIMO</x:v>
      </x:c>
      <x:c r="D54" s="134" t="str">
        <x:v>DILUIDO_SEM_LINHA</x:v>
      </x:c>
      <x:c r="E54" s="134" t="str">
        <x:v>SEM DE/PARA (OBS. EQUIVALÊNCIA / DILUIÇÃO)</x:v>
      </x:c>
      <x:c r="F54" s="134" t="str">
        <x:v>N/A</x:v>
      </x:c>
      <x:c r="G54" s="131" t="n">
        <x:v>20</x:v>
      </x:c>
      <x:c r="H54" s="38" t="n">
        <x:v>976</x:v>
      </x:c>
      <x:c r="I54" s="112" t="n">
        <x:v>15</x:v>
      </x:c>
      <x:c r="J54" s="38" t="n">
        <x:v>0</x:v>
      </x:c>
      <x:c r="K54" s="38" t="n">
        <x:v>976</x:v>
      </x:c>
      <x:c r="L54" s="134" t="str">
        <x:v>Não faz parte do novo caderno</x:v>
      </x:c>
      <x:c r="M54" s="140" t="n">
        <x:f>IF(SUM($H$5:$H$69)=0,"",H54/SUM($H$5:$H$69))</x:f>
        <x:v>0.00002086357818239264</x:v>
      </x:c>
      <x:c r="N54" s="134" t="str">
        <x:v>COMPÕE A REFERÊNCIA E É ABSORVIDO PELO K</x:v>
      </x:c>
    </x:row>
    <x:row r="55">
      <x:c r="A55" s="35" t="str">
        <x:v>O&amp;M</x:v>
      </x:c>
      <x:c r="B55" s="35" t="str">
        <x:v>5400099521</x:v>
      </x:c>
      <x:c r="C55" s="134" t="str">
        <x:v>RETIR ACES P/TRAFO TRIF, EM RD COMPACTA</x:v>
      </x:c>
      <x:c r="D55" s="134" t="str">
        <x:v>DILUIDO_SEM_LINHA</x:v>
      </x:c>
      <x:c r="E55" s="134" t="str">
        <x:v>DE/PARA POR CÓDIGO</x:v>
      </x:c>
      <x:c r="F55" s="134" t="str">
        <x:v>VALIDADO</x:v>
      </x:c>
      <x:c r="G55" s="131" t="n">
        <x:v>1</x:v>
      </x:c>
      <x:c r="H55" s="38" t="n">
        <x:v>732.07</x:v>
      </x:c>
      <x:c r="I55" s="112" t="n">
        <x:v>1</x:v>
      </x:c>
      <x:c r="J55" s="38" t="n">
        <x:v>732.07</x:v>
      </x:c>
      <x:c r="K55" s="38" t="n">
        <x:v>0</x:v>
      </x:c>
      <x:c r="L55" s="134" t="str"/>
      <x:c r="M55" s="140" t="n">
        <x:f>IF(SUM($H$5:$H$69)=0,"",H55/SUM($H$5:$H$69))</x:f>
        <x:v>0.00001564917999998379</x:v>
      </x:c>
      <x:c r="N55" s="134" t="str">
        <x:v>COMPÕE A REFERÊNCIA E É ABSORVIDO PELO K</x:v>
      </x:c>
    </x:row>
    <x:row r="56">
      <x:c r="A56" s="35" t="str">
        <x:v>O&amp;M</x:v>
      </x:c>
      <x:c r="B56" s="35" t="str">
        <x:v>5400099171</x:v>
      </x:c>
      <x:c r="C56" s="134" t="str">
        <x:v>ESTRUTURA CSH2 - ACRÉSCIMO</x:v>
      </x:c>
      <x:c r="D56" s="134" t="str">
        <x:v>DILUIDO_SEM_LINHA</x:v>
      </x:c>
      <x:c r="E56" s="134" t="str">
        <x:v>SEM DE/PARA (OBS. EQUIVALÊNCIA / DILUIÇÃO)</x:v>
      </x:c>
      <x:c r="F56" s="134" t="str">
        <x:v>N/A</x:v>
      </x:c>
      <x:c r="G56" s="131" t="n">
        <x:v>4</x:v>
      </x:c>
      <x:c r="H56" s="38" t="n">
        <x:v>566.16</x:v>
      </x:c>
      <x:c r="I56" s="112" t="n">
        <x:v>3</x:v>
      </x:c>
      <x:c r="J56" s="38" t="n">
        <x:v>0</x:v>
      </x:c>
      <x:c r="K56" s="38" t="n">
        <x:v>566.16</x:v>
      </x:c>
      <x:c r="L56" s="134" t="str">
        <x:v>Não faz parte do novo caderno</x:v>
      </x:c>
      <x:c r="M56" s="140" t="n">
        <x:f>IF(SUM($H$5:$H$69)=0,"",H56/SUM($H$5:$H$69))</x:f>
        <x:v>0.000012102585475146942</x:v>
      </x:c>
      <x:c r="N56" s="134" t="str">
        <x:v>COMPÕE A REFERÊNCIA E É ABSORVIDO PELO K</x:v>
      </x:c>
    </x:row>
    <x:row r="57">
      <x:c r="A57" s="35" t="str">
        <x:v>O&amp;M</x:v>
      </x:c>
      <x:c r="B57" s="35" t="str">
        <x:v>5400099586</x:v>
      </x:c>
      <x:c r="C57" s="134" t="str">
        <x:v>RETIR TERM P/CABOS SING 16-95MM2</x:v>
      </x:c>
      <x:c r="D57" s="134" t="str">
        <x:v>SEM_DE_PARA</x:v>
      </x:c>
      <x:c r="E57" s="134" t="str">
        <x:v>SEM DE/PARA</x:v>
      </x:c>
      <x:c r="F57" s="134" t="str">
        <x:v>NÃO MAPEADO</x:v>
      </x:c>
      <x:c r="G57" s="131" t="n">
        <x:v>4</x:v>
      </x:c>
      <x:c r="H57" s="38" t="n">
        <x:v>488.08</x:v>
      </x:c>
      <x:c r="I57" s="112" t="n">
        <x:v>1</x:v>
      </x:c>
      <x:c r="J57" s="38" t="n">
        <x:v>0</x:v>
      </x:c>
      <x:c r="K57" s="38" t="n">
        <x:v>488.08</x:v>
      </x:c>
      <x:c r="L57" s="134" t="str"/>
      <x:c r="M57" s="140" t="n">
        <x:f>IF(SUM($H$5:$H$69)=0,"",H57/SUM($H$5:$H$69))</x:f>
        <x:v>0.000010433499220555531</x:v>
      </x:c>
      <x:c r="N57" s="134" t="str">
        <x:v>COMPÕE A REFERÊNCIA; VALIDAR DE/PARA</x:v>
      </x:c>
    </x:row>
    <x:row r="58">
      <x:c r="A58" s="35" t="str">
        <x:v>O&amp;M</x:v>
      </x:c>
      <x:c r="B58" s="35" t="str">
        <x:v>5400099163</x:v>
      </x:c>
      <x:c r="C58" s="134" t="str">
        <x:v>ESTRUTURA CE1 - ACRESCIMO</x:v>
      </x:c>
      <x:c r="D58" s="134" t="str">
        <x:v>SEM_DE_PARA</x:v>
      </x:c>
      <x:c r="E58" s="134" t="str">
        <x:v>SEM DE/PARA</x:v>
      </x:c>
      <x:c r="F58" s="134" t="str">
        <x:v>NÃO MAPEADO</x:v>
      </x:c>
      <x:c r="G58" s="131" t="n">
        <x:v>11</x:v>
      </x:c>
      <x:c r="H58" s="38" t="n">
        <x:v>375.76</x:v>
      </x:c>
      <x:c r="I58" s="112" t="n">
        <x:v>4</x:v>
      </x:c>
      <x:c r="J58" s="38" t="n">
        <x:v>0</x:v>
      </x:c>
      <x:c r="K58" s="38" t="n">
        <x:v>375.76</x:v>
      </x:c>
      <x:c r="L58" s="134" t="str"/>
      <x:c r="M58" s="140" t="n">
        <x:f>IF(SUM($H$5:$H$69)=0,"",H58/SUM($H$5:$H$69))</x:f>
        <x:v>0.000008032477600221165</x:v>
      </x:c>
      <x:c r="N58" s="134" t="str">
        <x:v>COMPÕE A REFERÊNCIA; VALIDAR DE/PARA</x:v>
      </x:c>
    </x:row>
    <x:row r="59">
      <x:c r="A59" s="35" t="str">
        <x:v>O&amp;M</x:v>
      </x:c>
      <x:c r="B59" s="35" t="str">
        <x:v>5400099141</x:v>
      </x:c>
      <x:c r="C59" s="134" t="str">
        <x:v>ENFITAMENTO UM CONEC C/RD ENERG</x:v>
      </x:c>
      <x:c r="D59" s="134" t="str">
        <x:v>DILUIDO_SEM_LINHA</x:v>
      </x:c>
      <x:c r="E59" s="134" t="str">
        <x:v>SEM DE/PARA (OBS. EQUIVALÊNCIA / DILUIÇÃO)</x:v>
      </x:c>
      <x:c r="F59" s="134" t="str">
        <x:v>N/A</x:v>
      </x:c>
      <x:c r="G59" s="131" t="n">
        <x:v>5</x:v>
      </x:c>
      <x:c r="H59" s="38" t="n">
        <x:v>365.3</x:v>
      </x:c>
      <x:c r="I59" s="112" t="n">
        <x:v>2</x:v>
      </x:c>
      <x:c r="J59" s="38" t="n">
        <x:v>365.3</x:v>
      </x:c>
      <x:c r="K59" s="38" t="n">
        <x:v>0</x:v>
      </x:c>
      <x:c r="L59" s="134" t="str">
        <x:v>Não faz parte do novo caderno</x:v>
      </x:c>
      <x:c r="M59" s="140" t="n">
        <x:f>IF(SUM($H$5:$H$69)=0,"",H59/SUM($H$5:$H$69))</x:f>
        <x:v>0.00000780887818650413</x:v>
      </x:c>
      <x:c r="N59" s="134" t="str">
        <x:v>COMPÕE A REFERÊNCIA E É ABSORVIDO PELO K</x:v>
      </x:c>
    </x:row>
    <x:row r="60">
      <x:c r="A60" s="35" t="str">
        <x:v>O&amp;M</x:v>
      </x:c>
      <x:c r="B60" s="35" t="str">
        <x:v>5400099328</x:v>
      </x:c>
      <x:c r="C60" s="134" t="str">
        <x:v>LANC CABOS COBRE, 16-95MM2 =&lt; 10 M</x:v>
      </x:c>
      <x:c r="D60" s="134" t="str">
        <x:v>SEM_DE_PARA</x:v>
      </x:c>
      <x:c r="E60" s="134" t="str">
        <x:v>SEM DE/PARA</x:v>
      </x:c>
      <x:c r="F60" s="134" t="str">
        <x:v>NÃO MAPEADO</x:v>
      </x:c>
      <x:c r="G60" s="131" t="n">
        <x:v>2</x:v>
      </x:c>
      <x:c r="H60" s="38" t="n">
        <x:v>308.62</x:v>
      </x:c>
      <x:c r="I60" s="112" t="n">
        <x:v>2</x:v>
      </x:c>
      <x:c r="J60" s="38" t="n">
        <x:v>308.62</x:v>
      </x:c>
      <x:c r="K60" s="38" t="n">
        <x:v>0</x:v>
      </x:c>
      <x:c r="L60" s="134" t="str"/>
      <x:c r="M60" s="140" t="n">
        <x:f>IF(SUM($H$5:$H$69)=0,"",H60/SUM($H$5:$H$69))</x:f>
        <x:v>0.000006597251535502066</x:v>
      </x:c>
      <x:c r="N60" s="134" t="str">
        <x:v>COMPÕE A REFERÊNCIA; VALIDAR DE/PARA</x:v>
      </x:c>
    </x:row>
    <x:row r="61">
      <x:c r="A61" s="35" t="str">
        <x:v>O&amp;M</x:v>
      </x:c>
      <x:c r="B61" s="35" t="str">
        <x:v>5400099121</x:v>
      </x:c>
      <x:c r="C61" s="134" t="str">
        <x:v>CSH2 (CL1) - RETIRADA ce</x:v>
      </x:c>
      <x:c r="D61" s="134" t="str">
        <x:v>SEM_DE_PARA</x:v>
      </x:c>
      <x:c r="E61" s="134" t="str">
        <x:v>SEM DE/PARA</x:v>
      </x:c>
      <x:c r="F61" s="134" t="str">
        <x:v>NÃO MAPEADO</x:v>
      </x:c>
      <x:c r="G61" s="131" t="n">
        <x:v>1</x:v>
      </x:c>
      <x:c r="H61" s="38" t="n">
        <x:v>234.27</x:v>
      </x:c>
      <x:c r="I61" s="112" t="n">
        <x:v>1</x:v>
      </x:c>
      <x:c r="J61" s="38" t="n">
        <x:v>0</x:v>
      </x:c>
      <x:c r="K61" s="38" t="n">
        <x:v>234.27</x:v>
      </x:c>
      <x:c r="L61" s="134" t="str"/>
      <x:c r="M61" s="140" t="n">
        <x:f>IF(SUM($H$5:$H$69)=0,"",H61/SUM($H$5:$H$69))</x:f>
        <x:v>0.000005007900062283938</x:v>
      </x:c>
      <x:c r="N61" s="134" t="str">
        <x:v>COMPÕE A REFERÊNCIA; VALIDAR DE/PARA</x:v>
      </x:c>
    </x:row>
    <x:row r="62">
      <x:c r="A62" s="35" t="str">
        <x:v>O&amp;M</x:v>
      </x:c>
      <x:c r="B62" s="35" t="str">
        <x:v>5400099177</x:v>
      </x:c>
      <x:c r="C62" s="134" t="str">
        <x:v>ESTRUTURAS N3,M3,B3,T3,E3 2 FASES-ACRESC</x:v>
      </x:c>
      <x:c r="D62" s="134" t="str">
        <x:v>SEM_DE_PARA</x:v>
      </x:c>
      <x:c r="E62" s="134" t="str">
        <x:v>SEM DE/PARA</x:v>
      </x:c>
      <x:c r="F62" s="134" t="str">
        <x:v>NÃO MAPEADO</x:v>
      </x:c>
      <x:c r="G62" s="131" t="n">
        <x:v>1</x:v>
      </x:c>
      <x:c r="H62" s="38" t="n">
        <x:v>229.38</x:v>
      </x:c>
      <x:c r="I62" s="112" t="n">
        <x:v>1</x:v>
      </x:c>
      <x:c r="J62" s="38" t="n">
        <x:v>0</x:v>
      </x:c>
      <x:c r="K62" s="38" t="n">
        <x:v>229.38</x:v>
      </x:c>
      <x:c r="L62" s="134" t="str"/>
      <x:c r="M62" s="140" t="n">
        <x:f>IF(SUM($H$5:$H$69)=0,"",H62/SUM($H$5:$H$69))</x:f>
        <x:v>0.000004903368405202073</x:v>
      </x:c>
      <x:c r="N62" s="134" t="str">
        <x:v>COMPÕE A REFERÊNCIA; VALIDAR DE/PARA</x:v>
      </x:c>
    </x:row>
    <x:row r="63">
      <x:c r="A63" s="35" t="str">
        <x:v>O&amp;M</x:v>
      </x:c>
      <x:c r="B63" s="35" t="str">
        <x:v>5400099172</x:v>
      </x:c>
      <x:c r="C63" s="134" t="str">
        <x:v>ESTRUTURA U4 - ACRESCIMO</x:v>
      </x:c>
      <x:c r="D63" s="134" t="str">
        <x:v>SEM_DE_PARA</x:v>
      </x:c>
      <x:c r="E63" s="134" t="str">
        <x:v>SEM DE/PARA</x:v>
      </x:c>
      <x:c r="F63" s="134" t="str">
        <x:v>NÃO MAPEADO</x:v>
      </x:c>
      <x:c r="G63" s="131" t="n">
        <x:v>2</x:v>
      </x:c>
      <x:c r="H63" s="38" t="n">
        <x:v>229.38</x:v>
      </x:c>
      <x:c r="I63" s="112" t="n">
        <x:v>2</x:v>
      </x:c>
      <x:c r="J63" s="38" t="n">
        <x:v>0</x:v>
      </x:c>
      <x:c r="K63" s="38" t="n">
        <x:v>229.38</x:v>
      </x:c>
      <x:c r="L63" s="134" t="str"/>
      <x:c r="M63" s="140" t="n">
        <x:f>IF(SUM($H$5:$H$69)=0,"",H63/SUM($H$5:$H$69))</x:f>
        <x:v>0.000004903368405202073</x:v>
      </x:c>
      <x:c r="N63" s="134" t="str">
        <x:v>COMPÕE A REFERÊNCIA; VALIDAR DE/PARA</x:v>
      </x:c>
    </x:row>
    <x:row r="64">
      <x:c r="A64" s="35" t="str">
        <x:v>O&amp;M</x:v>
      </x:c>
      <x:c r="B64" s="35" t="str">
        <x:v>5400099670</x:v>
      </x:c>
      <x:c r="C64" s="134" t="str">
        <x:v>SUBS CABOS COBRE,16-95MM2 =&lt; 10 M</x:v>
      </x:c>
      <x:c r="D64" s="134" t="str">
        <x:v>SEM_DE_PARA</x:v>
      </x:c>
      <x:c r="E64" s="134" t="str">
        <x:v>SEM DE/PARA</x:v>
      </x:c>
      <x:c r="F64" s="134" t="str">
        <x:v>NÃO MAPEADO</x:v>
      </x:c>
      <x:c r="G64" s="131" t="n">
        <x:v>1</x:v>
      </x:c>
      <x:c r="H64" s="38" t="n">
        <x:v>217.03</x:v>
      </x:c>
      <x:c r="I64" s="112" t="n">
        <x:v>1</x:v>
      </x:c>
      <x:c r="J64" s="38" t="n">
        <x:v>217.03</x:v>
      </x:c>
      <x:c r="K64" s="38" t="n">
        <x:v>0</x:v>
      </x:c>
      <x:c r="L64" s="134" t="str"/>
      <x:c r="M64" s="140" t="n">
        <x:f>IF(SUM($H$5:$H$69)=0,"",H64/SUM($H$5:$H$69))</x:f>
        <x:v>0.000004639367185373641</x:v>
      </x:c>
      <x:c r="N64" s="134" t="str">
        <x:v>COMPÕE A REFERÊNCIA; VALIDAR DE/PARA</x:v>
      </x:c>
    </x:row>
    <x:row r="65">
      <x:c r="A65" s="35" t="str">
        <x:v>O&amp;M</x:v>
      </x:c>
      <x:c r="B65" s="35" t="str">
        <x:v>5400099167</x:v>
      </x:c>
      <x:c r="C65" s="134" t="str">
        <x:v>ESTRUTURA CE3 - ACRESCIMO</x:v>
      </x:c>
      <x:c r="D65" s="134" t="str">
        <x:v>SEM_DE_PARA</x:v>
      </x:c>
      <x:c r="E65" s="134" t="str">
        <x:v>SEM DE/PARA</x:v>
      </x:c>
      <x:c r="F65" s="134" t="str">
        <x:v>NÃO MAPEADO</x:v>
      </x:c>
      <x:c r="G65" s="131" t="n">
        <x:v>1</x:v>
      </x:c>
      <x:c r="H65" s="38" t="n">
        <x:v>207.42</x:v>
      </x:c>
      <x:c r="I65" s="112" t="n">
        <x:v>1</x:v>
      </x:c>
      <x:c r="J65" s="38" t="n">
        <x:v>0</x:v>
      </x:c>
      <x:c r="K65" s="38" t="n">
        <x:v>207.42</x:v>
      </x:c>
      <x:c r="L65" s="134" t="str"/>
      <x:c r="M65" s="140" t="n">
        <x:f>IF(SUM($H$5:$H$69)=0,"",H65/SUM($H$5:$H$69))</x:f>
        <x:v>0.000004433937896098238</x:v>
      </x:c>
      <x:c r="N65" s="134" t="str">
        <x:v>COMPÕE A REFERÊNCIA; VALIDAR DE/PARA</x:v>
      </x:c>
    </x:row>
    <x:row r="66">
      <x:c r="A66" s="35" t="str">
        <x:v>O&amp;M</x:v>
      </x:c>
      <x:c r="B66" s="35" t="str">
        <x:v>5400099164</x:v>
      </x:c>
      <x:c r="C66" s="134" t="str">
        <x:v>ESTRUTURA CE1A - ACRÉSCIMO</x:v>
      </x:c>
      <x:c r="D66" s="134" t="str">
        <x:v>SEM_DE_PARA</x:v>
      </x:c>
      <x:c r="E66" s="134" t="str">
        <x:v>SEM DE/PARA</x:v>
      </x:c>
      <x:c r="F66" s="134" t="str">
        <x:v>NÃO MAPEADO</x:v>
      </x:c>
      <x:c r="G66" s="131" t="n">
        <x:v>1</x:v>
      </x:c>
      <x:c r="H66" s="38" t="n">
        <x:v>143.98</x:v>
      </x:c>
      <x:c r="I66" s="112" t="n">
        <x:v>1</x:v>
      </x:c>
      <x:c r="J66" s="38" t="n">
        <x:v>0</x:v>
      </x:c>
      <x:c r="K66" s="38" t="n">
        <x:v>143.98</x:v>
      </x:c>
      <x:c r="L66" s="134" t="str"/>
      <x:c r="M66" s="140" t="n">
        <x:f>IF(SUM($H$5:$H$69)=0,"",H66/SUM($H$5:$H$69))</x:f>
        <x:v>0.000003077805314242717</x:v>
      </x:c>
      <x:c r="N66" s="134" t="str">
        <x:v>COMPÕE A REFERÊNCIA; VALIDAR DE/PARA</x:v>
      </x:c>
    </x:row>
    <x:row r="67">
      <x:c r="A67" s="35" t="str">
        <x:v>O&amp;M</x:v>
      </x:c>
      <x:c r="B67" s="35" t="str">
        <x:v>5400099166</x:v>
      </x:c>
      <x:c r="C67" s="134" t="str">
        <x:v>ESTRUTURA CE2 - ACRÉSCIMO</x:v>
      </x:c>
      <x:c r="D67" s="134" t="str">
        <x:v>SEM_DE_PARA</x:v>
      </x:c>
      <x:c r="E67" s="134" t="str">
        <x:v>SEM DE/PARA</x:v>
      </x:c>
      <x:c r="F67" s="134" t="str">
        <x:v>NÃO MAPEADO</x:v>
      </x:c>
      <x:c r="G67" s="131" t="n">
        <x:v>1</x:v>
      </x:c>
      <x:c r="H67" s="38" t="n">
        <x:v>141.54</x:v>
      </x:c>
      <x:c r="I67" s="112" t="n">
        <x:v>1</x:v>
      </x:c>
      <x:c r="J67" s="38" t="n">
        <x:v>0</x:v>
      </x:c>
      <x:c r="K67" s="38" t="n">
        <x:v>141.54</x:v>
      </x:c>
      <x:c r="L67" s="134" t="str"/>
      <x:c r="M67" s="140" t="n">
        <x:f>IF(SUM($H$5:$H$69)=0,"",H67/SUM($H$5:$H$69))</x:f>
        <x:v>0.0000030256463687867356</x:v>
      </x:c>
      <x:c r="N67" s="134" t="str">
        <x:v>COMPÕE A REFERÊNCIA; VALIDAR DE/PARA</x:v>
      </x:c>
    </x:row>
    <x:row r="68">
      <x:c r="A68" s="35" t="str">
        <x:v>O&amp;M</x:v>
      </x:c>
      <x:c r="B68" s="35" t="str">
        <x:v>5400099261</x:v>
      </x:c>
      <x:c r="C68" s="134" t="str">
        <x:v>INST FIXA BRAÇAD U NAS MÃOS FRANCESAS</x:v>
      </x:c>
      <x:c r="D68" s="134" t="str">
        <x:v>SEM_DE_PARA</x:v>
      </x:c>
      <x:c r="E68" s="134" t="str">
        <x:v>SEM DE/PARA</x:v>
      </x:c>
      <x:c r="F68" s="134" t="str">
        <x:v>NÃO MAPEADO</x:v>
      </x:c>
      <x:c r="G68" s="131" t="n">
        <x:v>2</x:v>
      </x:c>
      <x:c r="H68" s="38" t="n">
        <x:v>96.62</x:v>
      </x:c>
      <x:c r="I68" s="112" t="n">
        <x:v>1</x:v>
      </x:c>
      <x:c r="J68" s="38" t="n">
        <x:v>96.62</x:v>
      </x:c>
      <x:c r="K68" s="38" t="n">
        <x:v>0</x:v>
      </x:c>
      <x:c r="L68" s="134" t="str"/>
      <x:c r="M68" s="140" t="n">
        <x:f>IF(SUM($H$5:$H$69)=0,"",H68/SUM($H$5:$H$69))</x:f>
        <x:v>0.0000020654087335889106</x:v>
      </x:c>
      <x:c r="N68" s="134" t="str">
        <x:v>COMPÕE A REFERÊNCIA; VALIDAR DE/PARA</x:v>
      </x:c>
    </x:row>
    <x:row r="69">
      <x:c r="A69" s="36" t="str">
        <x:v>O&amp;M</x:v>
      </x:c>
      <x:c r="B69" s="36" t="str">
        <x:v>5400099536</x:v>
      </x:c>
      <x:c r="C69" s="135" t="str">
        <x:v>RETIR CABOS COBRE, 16-95MM2  &gt; 10 M</x:v>
      </x:c>
      <x:c r="D69" s="135" t="str">
        <x:v>SEM_DE_PARA</x:v>
      </x:c>
      <x:c r="E69" s="135" t="str">
        <x:v>SEM DE/PARA</x:v>
      </x:c>
      <x:c r="F69" s="135" t="str">
        <x:v>NÃO MAPEADO</x:v>
      </x:c>
      <x:c r="G69" s="132" t="n">
        <x:v>2</x:v>
      </x:c>
      <x:c r="H69" s="39" t="n">
        <x:v>56.12</x:v>
      </x:c>
      <x:c r="I69" s="113" t="n">
        <x:v>2</x:v>
      </x:c>
      <x:c r="J69" s="39" t="n">
        <x:v>56.12</x:v>
      </x:c>
      <x:c r="K69" s="39" t="n">
        <x:v>0</x:v>
      </x:c>
      <x:c r="L69" s="135" t="str"/>
      <x:c r="M69" s="141" t="n">
        <x:f>IF(SUM($H$5:$H$69)=0,"",H69/SUM($H$5:$H$69))</x:f>
        <x:v>0.0000011996557454875767</x:v>
      </x:c>
      <x:c r="N69" s="135" t="str">
        <x:v>COMPÕE A REFERÊNCIA; VALIDAR DE/PARA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8e761e8c4de445b2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7" hidden="0" customWidth="1"/>
    <x:col min="4" max="4" width="44" hidden="0" customWidth="1"/>
    <x:col min="5" max="5" width="18" hidden="0" customWidth="1"/>
    <x:col min="6" max="6" width="16" hidden="0" customWidth="1"/>
    <x:col min="7" max="7" width="20" hidden="0" customWidth="1"/>
    <x:col min="8" max="8" width="23" hidden="0" customWidth="1"/>
    <x:col min="9" max="9" width="20" hidden="0" customWidth="1"/>
    <x:col min="10" max="10" width="11" hidden="0" customWidth="1"/>
    <x:col min="11" max="11" width="18" hidden="0" customWidth="1"/>
    <x:col min="12" max="12" width="18" hidden="0" customWidth="1"/>
  </x:cols>
  <x:sheetData>
    <x:row r="1" ht="36" customHeight="1">
      <x:c r="A1" s="4" t="str">
        <x:v>Disponibilidade e Perdas | Fora do Fator K</x:v>
      </x:c>
      <x:c r="B1" s="4" t="str">
        <x:v>Disponibilidade e Perdas | Fora do Fator K</x:v>
      </x:c>
      <x:c r="C1" s="4" t="str">
        <x:v>Disponibilidade e Perdas | Fora do Fator K</x:v>
      </x:c>
      <x:c r="D1" s="4" t="str">
        <x:v>Disponibilidade e Perdas | Fora do Fator K</x:v>
      </x:c>
      <x:c r="E1" s="4" t="str">
        <x:v>Disponibilidade e Perdas | Fora do Fator K</x:v>
      </x:c>
      <x:c r="F1" s="4" t="str">
        <x:v>Disponibilidade e Perdas | Fora do Fator K</x:v>
      </x:c>
      <x:c r="G1" s="4" t="str">
        <x:v>Disponibilidade e Perdas | Fora do Fator K</x:v>
      </x:c>
      <x:c r="H1" s="4" t="str">
        <x:v>Disponibilidade e Perdas | Fora do Fator K</x:v>
      </x:c>
      <x:c r="I1" s="4" t="str">
        <x:v>Disponibilidade e Perdas | Fora do Fator K</x:v>
      </x:c>
      <x:c r="J1" s="4" t="str">
        <x:v>Disponibilidade e Perdas | Fora do Fator K</x:v>
      </x:c>
      <x:c r="K1" s="4" t="str">
        <x:v>Disponibilidade e Perdas | Fora do Fator K</x:v>
      </x:c>
      <x:c r="L1" s="4" t="str">
        <x:v>Disponibilidade e Perdas | Fora do Fator K</x:v>
      </x:c>
    </x:row>
    <x:row r="2" ht="32" customHeight="1">
      <x:c r="A2" s="13" t="str">
        <x:v>A base integral permanece reconciliada, mas disponibilidade de O&amp;M, disponibilidade de STC e PERDAS não alteram a volumetria, o gap ou o K de produção.</x:v>
      </x:c>
      <x:c r="B2" s="14" t="str">
        <x:v>A base integral permanece reconciliada, mas disponibilidade de O&amp;M, disponibilidade de STC e PERDAS não alteram a volumetria, o gap ou o K de produção.</x:v>
      </x:c>
      <x:c r="C2" s="14" t="str">
        <x:v>A base integral permanece reconciliada, mas disponibilidade de O&amp;M, disponibilidade de STC e PERDAS não alteram a volumetria, o gap ou o K de produção.</x:v>
      </x:c>
      <x:c r="D2" s="14" t="str">
        <x:v>A base integral permanece reconciliada, mas disponibilidade de O&amp;M, disponibilidade de STC e PERDAS não alteram a volumetria, o gap ou o K de produção.</x:v>
      </x:c>
      <x:c r="E2" s="14" t="str">
        <x:v>A base integral permanece reconciliada, mas disponibilidade de O&amp;M, disponibilidade de STC e PERDAS não alteram a volumetria, o gap ou o K de produção.</x:v>
      </x:c>
      <x:c r="F2" s="14" t="str">
        <x:v>A base integral permanece reconciliada, mas disponibilidade de O&amp;M, disponibilidade de STC e PERDAS não alteram a volumetria, o gap ou o K de produção.</x:v>
      </x:c>
      <x:c r="G2" s="14" t="str">
        <x:v>A base integral permanece reconciliada, mas disponibilidade de O&amp;M, disponibilidade de STC e PERDAS não alteram a volumetria, o gap ou o K de produção.</x:v>
      </x:c>
      <x:c r="H2" s="14" t="str">
        <x:v>A base integral permanece reconciliada, mas disponibilidade de O&amp;M, disponibilidade de STC e PERDAS não alteram a volumetria, o gap ou o K de produção.</x:v>
      </x:c>
      <x:c r="I2" s="14" t="str">
        <x:v>A base integral permanece reconciliada, mas disponibilidade de O&amp;M, disponibilidade de STC e PERDAS não alteram a volumetria, o gap ou o K de produção.</x:v>
      </x:c>
      <x:c r="J2" s="14" t="str">
        <x:v>A base integral permanece reconciliada, mas disponibilidade de O&amp;M, disponibilidade de STC e PERDAS não alteram a volumetria, o gap ou o K de produção.</x:v>
      </x:c>
      <x:c r="K2" s="14" t="str">
        <x:v>A base integral permanece reconciliada, mas disponibilidade de O&amp;M, disponibilidade de STC e PERDAS não alteram a volumetria, o gap ou o K de produção.</x:v>
      </x:c>
      <x:c r="L2" s="15" t="str">
        <x:v>A base integral permanece reconciliada, mas disponibilidade de O&amp;M, disponibilidade de STC e PERDAS não alteram a volumetria, o gap ou o K de produção.</x:v>
      </x:c>
    </x:row>
    <x:row r="4" ht="30" customHeight="1">
      <x:c r="A4" s="27" t="str">
        <x:v>CLASSIFICAÇÃO GERENCIAL</x:v>
      </x:c>
      <x:c r="B4" s="28" t="str">
        <x:v>REFERÊNCIA 073</x:v>
      </x:c>
      <x:c r="C4" s="28" t="str">
        <x:v>VALOR NOVO K1 INFORMATIVO</x:v>
      </x:c>
      <x:c r="D4" s="28" t="str">
        <x:v>DIFERENÇA</x:v>
      </x:c>
      <x:c r="E4" s="28" t="str">
        <x:v>LINHAS HISTÓRICAS</x:v>
      </x:c>
      <x:c r="F4" s="29" t="str">
        <x:v>COMPÕE O K?</x:v>
      </x:c>
    </x:row>
    <x:row r="5">
      <x:c r="A5" s="142" t="str">
        <x:v>DISPONIBILIDADE O&amp;M</x:v>
      </x:c>
      <x:c r="B5" s="143" t="n">
        <x:v>49276345.42</x:v>
      </x:c>
      <x:c r="C5" s="143" t="n">
        <x:v>37573203.91</x:v>
      </x:c>
      <x:c r="D5" s="143" t="n">
        <x:f>C5-B5</x:f>
        <x:v>-11703141.510000005</x:v>
      </x:c>
      <x:c r="E5" s="144" t="n">
        <x:v>23481</x:v>
      </x:c>
      <x:c r="F5" s="142" t="str">
        <x:v>NÃO</x:v>
      </x:c>
    </x:row>
    <x:row r="6">
      <x:c r="A6" s="120" t="str">
        <x:v>DISPONIBILIDADE STC</x:v>
      </x:c>
      <x:c r="B6" s="121" t="n">
        <x:v>4246873.1</x:v>
      </x:c>
      <x:c r="C6" s="121" t="n">
        <x:v>0</x:v>
      </x:c>
      <x:c r="D6" s="121" t="n">
        <x:f>C6-B6</x:f>
        <x:v>-4246873.1</x:v>
      </x:c>
      <x:c r="E6" s="122" t="n">
        <x:v>141</x:v>
      </x:c>
      <x:c r="F6" s="120" t="str">
        <x:v>NÃO</x:v>
      </x:c>
    </x:row>
    <x:row r="7">
      <x:c r="A7" s="123" t="str">
        <x:v>PERDAS | DISPONIBILIDADE</x:v>
      </x:c>
      <x:c r="B7" s="124" t="n">
        <x:v>40209041.89</x:v>
      </x:c>
      <x:c r="C7" s="124" t="n">
        <x:v>21471943.9</x:v>
      </x:c>
      <x:c r="D7" s="124" t="n">
        <x:f>C7-B7</x:f>
        <x:v>-18737097.990000002</x:v>
      </x:c>
      <x:c r="E7" s="125" t="n">
        <x:v>2426</x:v>
      </x:c>
      <x:c r="F7" s="123" t="str">
        <x:v>NÃO</x:v>
      </x:c>
    </x:row>
    <x:row r="10" ht="24" customHeight="1">
      <x:c r="A10" s="149" t="str">
        <x:v>DETALHE RASTREÁVEL DA CONTA SEPARADA</x:v>
      </x:c>
      <x:c r="B10" s="150" t="str">
        <x:v>DETALHE RASTREÁVEL DA CONTA SEPARADA</x:v>
      </x:c>
      <x:c r="C10" s="150" t="str">
        <x:v>DETALHE RASTREÁVEL DA CONTA SEPARADA</x:v>
      </x:c>
      <x:c r="D10" s="150" t="str">
        <x:v>DETALHE RASTREÁVEL DA CONTA SEPARADA</x:v>
      </x:c>
      <x:c r="E10" s="150" t="str">
        <x:v>DETALHE RASTREÁVEL DA CONTA SEPARADA</x:v>
      </x:c>
      <x:c r="F10" s="150" t="str">
        <x:v>DETALHE RASTREÁVEL DA CONTA SEPARADA</x:v>
      </x:c>
      <x:c r="G10" s="150" t="str">
        <x:v>DETALHE RASTREÁVEL DA CONTA SEPARADA</x:v>
      </x:c>
      <x:c r="H10" s="150" t="str">
        <x:v>DETALHE RASTREÁVEL DA CONTA SEPARADA</x:v>
      </x:c>
      <x:c r="I10" s="150" t="str">
        <x:v>DETALHE RASTREÁVEL DA CONTA SEPARADA</x:v>
      </x:c>
      <x:c r="J10" s="150" t="str">
        <x:v>DETALHE RASTREÁVEL DA CONTA SEPARADA</x:v>
      </x:c>
      <x:c r="K10" s="150" t="str">
        <x:v>DETALHE RASTREÁVEL DA CONTA SEPARADA</x:v>
      </x:c>
      <x:c r="L10" s="151" t="str">
        <x:v>DETALHE RASTREÁVEL DA CONTA SEPARADA</x:v>
      </x:c>
    </x:row>
    <x:row r="11" ht="30" customHeight="1">
      <x:c r="A11" s="27" t="str">
        <x:v>CLASSIFICAÇÃO GERENCIAL</x:v>
      </x:c>
      <x:c r="B11" s="28" t="str">
        <x:v>ÁREA ASSOCIADA</x:v>
      </x:c>
      <x:c r="C11" s="28" t="str">
        <x:v>CÓDIGO</x:v>
      </x:c>
      <x:c r="D11" s="28" t="str">
        <x:v>DESCRIÇÃO</x:v>
      </x:c>
      <x:c r="E11" s="28" t="str">
        <x:v>ORIGEM DO CÓDIGO</x:v>
      </x:c>
      <x:c r="F11" s="28" t="str">
        <x:v>QUANTIDADE</x:v>
      </x:c>
      <x:c r="G11" s="28" t="str">
        <x:v>REFERÊNCIA 073</x:v>
      </x:c>
      <x:c r="H11" s="28" t="str">
        <x:v>NOVO K1 INFORMATIVO</x:v>
      </x:c>
      <x:c r="I11" s="28" t="str">
        <x:v>DIFERENÇA</x:v>
      </x:c>
      <x:c r="J11" s="28" t="str">
        <x:v>LINHAS</x:v>
      </x:c>
      <x:c r="K11" s="28" t="str">
        <x:v>NORTE</x:v>
      </x:c>
      <x:c r="L11" s="29" t="str">
        <x:v>SUL</x:v>
      </x:c>
    </x:row>
    <x:row r="12">
      <x:c r="A12" s="161" t="str">
        <x:v>PERDAS | DISPONIBILIDADE</x:v>
      </x:c>
      <x:c r="B12" s="161" t="str">
        <x:v>PERDAS</x:v>
      </x:c>
      <x:c r="C12" s="34" t="str">
        <x:v>5080400007</x:v>
      </x:c>
      <x:c r="D12" s="133" t="str">
        <x:v>SERV FISCALIZACAO INSPECAO EQ MF STC</x:v>
      </x:c>
      <x:c r="E12" s="34" t="str">
        <x:v>SERVIÇO NOVO</x:v>
      </x:c>
      <x:c r="F12" s="130" t="n">
        <x:v>540.524</x:v>
      </x:c>
      <x:c r="G12" s="37" t="n">
        <x:v>18344719.72</x:v>
      </x:c>
      <x:c r="H12" s="37" t="n">
        <x:v>104469.44</x:v>
      </x:c>
      <x:c r="I12" s="37" t="n">
        <x:f>H12-G12</x:f>
        <x:v>-18240250.279999997</x:v>
      </x:c>
      <x:c r="J12" s="111" t="n">
        <x:v>28</x:v>
      </x:c>
      <x:c r="K12" s="37" t="n">
        <x:v>12674399.72</x:v>
      </x:c>
      <x:c r="L12" s="37" t="n">
        <x:v>5670320</x:v>
      </x:c>
    </x:row>
    <x:row r="13">
      <x:c r="A13" s="162" t="str">
        <x:v>PERDAS | DISPONIBILIDADE</x:v>
      </x:c>
      <x:c r="B13" s="162" t="str">
        <x:v>PERDAS</x:v>
      </x:c>
      <x:c r="C13" s="35" t="str">
        <x:v>5082000198</x:v>
      </x:c>
      <x:c r="D13" s="134" t="str">
        <x:v>INST MEDIDOR ELETRONICO STC</x:v>
      </x:c>
      <x:c r="E13" s="35" t="str">
        <x:v>SERVIÇO NOVO</x:v>
      </x:c>
      <x:c r="F13" s="131" t="n">
        <x:v>62192</x:v>
      </x:c>
      <x:c r="G13" s="38" t="n">
        <x:v>13253737.12</x:v>
      </x:c>
      <x:c r="H13" s="38" t="n">
        <x:v>10223120.96</x:v>
      </x:c>
      <x:c r="I13" s="38" t="n">
        <x:f>H13-G13</x:f>
        <x:v>-3030616.1599999983</x:v>
      </x:c>
      <x:c r="J13" s="112" t="n">
        <x:v>789</x:v>
      </x:c>
      <x:c r="K13" s="38" t="n">
        <x:v>6380726.51</x:v>
      </x:c>
      <x:c r="L13" s="38" t="n">
        <x:v>6873010.61</x:v>
      </x:c>
    </x:row>
    <x:row r="14">
      <x:c r="A14" s="117" t="str">
        <x:v>DISPONIBILIDADE O&amp;M</x:v>
      </x:c>
      <x:c r="B14" s="117" t="str">
        <x:v>O&amp;M</x:v>
      </x:c>
      <x:c r="C14" s="35" t="str">
        <x:v>5025300054</x:v>
      </x:c>
      <x:c r="D14" s="134" t="str">
        <x:v>TURMA MANUT EQUIPAMENTO DISP</x:v>
      </x:c>
      <x:c r="E14" s="35" t="str">
        <x:v>SERVIÇO 073</x:v>
      </x:c>
      <x:c r="F14" s="131" t="n">
        <x:v>25224.715</x:v>
      </x:c>
      <x:c r="G14" s="38" t="n">
        <x:v>6225207.41</x:v>
      </x:c>
      <x:c r="H14" s="38" t="n">
        <x:v>6742366.16</x:v>
      </x:c>
      <x:c r="I14" s="38" t="n">
        <x:f>H14-G14</x:f>
        <x:v>517158.75</x:v>
      </x:c>
      <x:c r="J14" s="112" t="n">
        <x:v>86</x:v>
      </x:c>
      <x:c r="K14" s="38" t="n">
        <x:v>2559251.79</x:v>
      </x:c>
      <x:c r="L14" s="38" t="n">
        <x:v>3665955.63</x:v>
      </x:c>
    </x:row>
    <x:row r="15">
      <x:c r="A15" s="117" t="str">
        <x:v>DISPONIBILIDADE O&amp;M</x:v>
      </x:c>
      <x:c r="B15" s="117" t="str">
        <x:v>O&amp;M</x:v>
      </x:c>
      <x:c r="C15" s="35" t="str">
        <x:v>5400099723</x:v>
      </x:c>
      <x:c r="D15" s="134" t="str">
        <x:v>TRANSP. POSTE CONC, P/METRO, POR KM</x:v>
      </x:c>
      <x:c r="E15" s="35" t="str">
        <x:v>SERVIÇO 073</x:v>
      </x:c>
      <x:c r="F15" s="131" t="n">
        <x:v>1032776.291</x:v>
      </x:c>
      <x:c r="G15" s="38" t="n">
        <x:v>5039948.3</x:v>
      </x:c>
      <x:c r="H15" s="38" t="n">
        <x:v>0</x:v>
      </x:c>
      <x:c r="I15" s="38" t="n">
        <x:f>H15-G15</x:f>
        <x:v>-5039948.3</x:v>
      </x:c>
      <x:c r="J15" s="112" t="n">
        <x:v>468</x:v>
      </x:c>
      <x:c r="K15" s="38" t="n">
        <x:v>0</x:v>
      </x:c>
      <x:c r="L15" s="38" t="n">
        <x:v>5039948.3</x:v>
      </x:c>
    </x:row>
    <x:row r="16">
      <x:c r="A16" s="117" t="str">
        <x:v>DISPONIBILIDADE O&amp;M</x:v>
      </x:c>
      <x:c r="B16" s="117" t="str">
        <x:v>O&amp;M</x:v>
      </x:c>
      <x:c r="C16" s="35" t="str">
        <x:v>5025300074</x:v>
      </x:c>
      <x:c r="D16" s="134" t="str">
        <x:v>TURMA LM CAM ATE 36,2KV 7H SOBREAVISO</x:v>
      </x:c>
      <x:c r="E16" s="35" t="str">
        <x:v>SERVIÇO 073</x:v>
      </x:c>
      <x:c r="F16" s="131" t="n">
        <x:v>31216.491</x:v>
      </x:c>
      <x:c r="G16" s="38" t="n">
        <x:v>3827766.13</x:v>
      </x:c>
      <x:c r="H16" s="38" t="n">
        <x:v>1624194.03</x:v>
      </x:c>
      <x:c r="I16" s="38" t="n">
        <x:f>H16-G16</x:f>
        <x:v>-2203572.0999999996</x:v>
      </x:c>
      <x:c r="J16" s="112" t="n">
        <x:v>107</x:v>
      </x:c>
      <x:c r="K16" s="38" t="n">
        <x:v>1777083.72</x:v>
      </x:c>
      <x:c r="L16" s="38" t="n">
        <x:v>2050682.41</x:v>
      </x:c>
    </x:row>
    <x:row r="17">
      <x:c r="A17" s="162" t="str">
        <x:v>PERDAS | DISPONIBILIDADE</x:v>
      </x:c>
      <x:c r="B17" s="162" t="str">
        <x:v>PERDAS</x:v>
      </x:c>
      <x:c r="C17" s="35" t="str">
        <x:v>5082000199</x:v>
      </x:c>
      <x:c r="D17" s="134" t="str">
        <x:v>RET MEDIDOR ELETRONICO STC</x:v>
      </x:c>
      <x:c r="E17" s="35" t="str">
        <x:v>SERVIÇO NOVO</x:v>
      </x:c>
      <x:c r="F17" s="131" t="n">
        <x:v>56028</x:v>
      </x:c>
      <x:c r="G17" s="38" t="n">
        <x:v>3600919.56</x:v>
      </x:c>
      <x:c r="H17" s="38" t="n">
        <x:v>6446581.68</x:v>
      </x:c>
      <x:c r="I17" s="38" t="n">
        <x:f>H17-G17</x:f>
        <x:v>2845662.1199999996</x:v>
      </x:c>
      <x:c r="J17" s="112" t="n">
        <x:v>785</x:v>
      </x:c>
      <x:c r="K17" s="38" t="n">
        <x:v>1566195.63</x:v>
      </x:c>
      <x:c r="L17" s="38" t="n">
        <x:v>2034723.93</x:v>
      </x:c>
    </x:row>
    <x:row r="18">
      <x:c r="A18" s="117" t="str">
        <x:v>DISPONIBILIDADE O&amp;M</x:v>
      </x:c>
      <x:c r="B18" s="117" t="str">
        <x:v>O&amp;M</x:v>
      </x:c>
      <x:c r="C18" s="35" t="str">
        <x:v>5400099464</x:v>
      </x:c>
      <x:c r="D18" s="134" t="str">
        <x:v>PODA =&lt; 5 GALHOS,POR ARV ISOL REDE ENERG</x:v>
      </x:c>
      <x:c r="E18" s="35" t="str">
        <x:v>SERVIÇO 073</x:v>
      </x:c>
      <x:c r="F18" s="131" t="n">
        <x:v>6516</x:v>
      </x:c>
      <x:c r="G18" s="38" t="n">
        <x:v>2720636.22</x:v>
      </x:c>
      <x:c r="H18" s="38" t="n">
        <x:v>1591923.96</x:v>
      </x:c>
      <x:c r="I18" s="38" t="n">
        <x:f>H18-G18</x:f>
        <x:v>-1128712.2600000002</x:v>
      </x:c>
      <x:c r="J18" s="112" t="n">
        <x:v>1541</x:v>
      </x:c>
      <x:c r="K18" s="38" t="n">
        <x:v>2512492.19</x:v>
      </x:c>
      <x:c r="L18" s="38" t="n">
        <x:v>208144.03</x:v>
      </x:c>
    </x:row>
    <x:row r="19">
      <x:c r="A19" s="117" t="str">
        <x:v>DISPONIBILIDADE O&amp;M</x:v>
      </x:c>
      <x:c r="B19" s="117" t="str">
        <x:v>O&amp;M</x:v>
      </x:c>
      <x:c r="C19" s="35" t="str">
        <x:v>5025300057</x:v>
      </x:c>
      <x:c r="D19" s="134" t="str">
        <x:v>TURMA QUALIDADE DISPON LM</x:v>
      </x:c>
      <x:c r="E19" s="35" t="str">
        <x:v>SERVIÇO 073</x:v>
      </x:c>
      <x:c r="F19" s="131" t="n">
        <x:v>10746.38</x:v>
      </x:c>
      <x:c r="G19" s="38" t="n">
        <x:v>2385373.97</x:v>
      </x:c>
      <x:c r="H19" s="38" t="n">
        <x:v>2596250.99</x:v>
      </x:c>
      <x:c r="I19" s="38" t="n">
        <x:f>H19-G19</x:f>
        <x:v>210877.02000000002</x:v>
      </x:c>
      <x:c r="J19" s="112" t="n">
        <x:v>35</x:v>
      </x:c>
      <x:c r="K19" s="38" t="n">
        <x:v>885216.36</x:v>
      </x:c>
      <x:c r="L19" s="38" t="n">
        <x:v>1500157.61</x:v>
      </x:c>
    </x:row>
    <x:row r="20">
      <x:c r="A20" s="117" t="str">
        <x:v>DISPONIBILIDADE O&amp;M</x:v>
      </x:c>
      <x:c r="B20" s="117" t="str">
        <x:v>O&amp;M</x:v>
      </x:c>
      <x:c r="C20" s="35" t="str">
        <x:v>5400099201</x:v>
      </x:c>
      <x:c r="D20" s="134" t="str">
        <x:v>IMPLANT DE POSTES DE 10 A 12 METROS</x:v>
      </x:c>
      <x:c r="E20" s="35" t="str">
        <x:v>SERVIÇO 073</x:v>
      </x:c>
      <x:c r="F20" s="131" t="n">
        <x:v>1593</x:v>
      </x:c>
      <x:c r="G20" s="38" t="n">
        <x:v>2176513.66</x:v>
      </x:c>
      <x:c r="H20" s="38" t="n">
        <x:v>2805926.13</x:v>
      </x:c>
      <x:c r="I20" s="38" t="n">
        <x:f>H20-G20</x:f>
        <x:v>629412.4699999997</x:v>
      </x:c>
      <x:c r="J20" s="112" t="n">
        <x:v>529</x:v>
      </x:c>
      <x:c r="K20" s="38" t="n">
        <x:v>2733.06</x:v>
      </x:c>
      <x:c r="L20" s="38" t="n">
        <x:v>2173780.6</x:v>
      </x:c>
    </x:row>
    <x:row r="21">
      <x:c r="A21" s="162" t="str">
        <x:v>PERDAS | DISPONIBILIDADE</x:v>
      </x:c>
      <x:c r="B21" s="162" t="str">
        <x:v>PERDAS</x:v>
      </x:c>
      <x:c r="C21" s="35" t="str">
        <x:v>5082000203</x:v>
      </x:c>
      <x:c r="D21" s="134" t="str">
        <x:v>INST RAMAL DE CONEXAO CONC/MULTIPLEX STC</x:v>
      </x:c>
      <x:c r="E21" s="35" t="str">
        <x:v>SERVIÇO NOVO</x:v>
      </x:c>
      <x:c r="F21" s="131" t="n">
        <x:v>9662</x:v>
      </x:c>
      <x:c r="G21" s="38" t="n">
        <x:v>2059068.82</x:v>
      </x:c>
      <x:c r="H21" s="38" t="n">
        <x:v>2321198.88</x:v>
      </x:c>
      <x:c r="I21" s="38" t="n">
        <x:f>H21-G21</x:f>
        <x:v>262130.05999999982</x:v>
      </x:c>
      <x:c r="J21" s="112" t="n">
        <x:v>384</x:v>
      </x:c>
      <x:c r="K21" s="38" t="n">
        <x:v>1042321.01</x:v>
      </x:c>
      <x:c r="L21" s="38" t="n">
        <x:v>1016747.81</x:v>
      </x:c>
    </x:row>
    <x:row r="22">
      <x:c r="A22" s="117" t="str">
        <x:v>DISPONIBILIDADE O&amp;M</x:v>
      </x:c>
      <x:c r="B22" s="117" t="str">
        <x:v>O&amp;M</x:v>
      </x:c>
      <x:c r="C22" s="35" t="str">
        <x:v>5400099006</x:v>
      </x:c>
      <x:c r="D22" s="134" t="str">
        <x:v>ACRES DOMINGOS E FERIADOS</x:v>
      </x:c>
      <x:c r="E22" s="35" t="str">
        <x:v>SERVIÇO 073</x:v>
      </x:c>
      <x:c r="F22" s="131" t="n">
        <x:v>6982.689</x:v>
      </x:c>
      <x:c r="G22" s="38" t="n">
        <x:v>1684652.57</x:v>
      </x:c>
      <x:c r="H22" s="38" t="n">
        <x:v>0</x:v>
      </x:c>
      <x:c r="I22" s="38" t="n">
        <x:f>H22-G22</x:f>
        <x:v>-1684652.57</x:v>
      </x:c>
      <x:c r="J22" s="112" t="n">
        <x:v>276</x:v>
      </x:c>
      <x:c r="K22" s="38" t="n">
        <x:v>5104.41</x:v>
      </x:c>
      <x:c r="L22" s="38" t="n">
        <x:v>1679548.16</x:v>
      </x:c>
    </x:row>
    <x:row r="23">
      <x:c r="A23" s="120" t="str">
        <x:v>DISPONIBILIDADE STC</x:v>
      </x:c>
      <x:c r="B23" s="120" t="str">
        <x:v>STC</x:v>
      </x:c>
      <x:c r="C23" s="35" t="str">
        <x:v>5082000074</x:v>
      </x:c>
      <x:c r="D23" s="134" t="str">
        <x:v>INST MEDID/RAMAL/TERMIN LEIT PADRAO RSB</x:v>
      </x:c>
      <x:c r="E23" s="35" t="str">
        <x:v>SERVIÇO 073</x:v>
      </x:c>
      <x:c r="F23" s="131" t="n">
        <x:v>1361</x:v>
      </x:c>
      <x:c r="G23" s="38" t="n">
        <x:v>1346001.78</x:v>
      </x:c>
      <x:c r="H23" s="38" t="n">
        <x:v>0</x:v>
      </x:c>
      <x:c r="I23" s="38" t="n">
        <x:f>H23-G23</x:f>
        <x:v>-1346001.78</x:v>
      </x:c>
      <x:c r="J23" s="112" t="n">
        <x:v>18</x:v>
      </x:c>
      <x:c r="K23" s="38" t="n">
        <x:v>1346001.78</x:v>
      </x:c>
      <x:c r="L23" s="38" t="n">
        <x:v>0</x:v>
      </x:c>
    </x:row>
    <x:row r="24">
      <x:c r="A24" s="117" t="str">
        <x:v>DISPONIBILIDADE O&amp;M</x:v>
      </x:c>
      <x:c r="B24" s="117" t="str">
        <x:v>O&amp;M</x:v>
      </x:c>
      <x:c r="C24" s="35" t="str">
        <x:v>5400099467</x:v>
      </x:c>
      <x:c r="D24" s="134" t="str">
        <x:v>PODA ARVORE PEQ/MED PORTE C/DAP&lt;30CM</x:v>
      </x:c>
      <x:c r="E24" s="35" t="str">
        <x:v>SERVIÇO 073</x:v>
      </x:c>
      <x:c r="F24" s="131" t="n">
        <x:v>1509.972</x:v>
      </x:c>
      <x:c r="G24" s="38" t="n">
        <x:v>1286208.66</x:v>
      </x:c>
      <x:c r="H24" s="38" t="n">
        <x:v>258235.41</x:v>
      </x:c>
      <x:c r="I24" s="38" t="n">
        <x:f>H24-G24</x:f>
        <x:v>-1027973.2499999999</x:v>
      </x:c>
      <x:c r="J24" s="112" t="n">
        <x:v>583</x:v>
      </x:c>
      <x:c r="K24" s="38" t="n">
        <x:v>1251072.71</x:v>
      </x:c>
      <x:c r="L24" s="38" t="n">
        <x:v>35135.95</x:v>
      </x:c>
    </x:row>
    <x:row r="25">
      <x:c r="A25" s="117" t="str">
        <x:v>DISPONIBILIDADE O&amp;M</x:v>
      </x:c>
      <x:c r="B25" s="117" t="str">
        <x:v>O&amp;M</x:v>
      </x:c>
      <x:c r="C25" s="35" t="str">
        <x:v>5400099724</x:v>
      </x:c>
      <x:c r="D25" s="134" t="str">
        <x:v>TRANSP. POSTE MAD/POLIM, P/METRO, POR KM</x:v>
      </x:c>
      <x:c r="E25" s="35" t="str">
        <x:v>SERVIÇO 073</x:v>
      </x:c>
      <x:c r="F25" s="131" t="n">
        <x:v>464307.1</x:v>
      </x:c>
      <x:c r="G25" s="38" t="n">
        <x:v>1132684.43</x:v>
      </x:c>
      <x:c r="H25" s="38" t="n">
        <x:v>0</x:v>
      </x:c>
      <x:c r="I25" s="38" t="n">
        <x:f>H25-G25</x:f>
        <x:v>-1132684.43</x:v>
      </x:c>
      <x:c r="J25" s="112" t="n">
        <x:v>317</x:v>
      </x:c>
      <x:c r="K25" s="38" t="n">
        <x:v>0</x:v>
      </x:c>
      <x:c r="L25" s="38" t="n">
        <x:v>1132684.43</x:v>
      </x:c>
    </x:row>
    <x:row r="26">
      <x:c r="A26" s="117" t="str">
        <x:v>DISPONIBILIDADE O&amp;M</x:v>
      </x:c>
      <x:c r="B26" s="117" t="str">
        <x:v>O&amp;M</x:v>
      </x:c>
      <x:c r="C26" s="35" t="str">
        <x:v>5400099220</x:v>
      </x:c>
      <x:c r="D26" s="134" t="str">
        <x:v>INST CA,CAA,CAZ/CORD,ATE 1/0AWG-POST CON</x:v>
      </x:c>
      <x:c r="E26" s="35" t="str">
        <x:v>SERVIÇO 073</x:v>
      </x:c>
      <x:c r="F26" s="131" t="n">
        <x:v>124.327</x:v>
      </x:c>
      <x:c r="G26" s="38" t="n">
        <x:v>984795.41</x:v>
      </x:c>
      <x:c r="H26" s="38" t="n">
        <x:v>702447.55</x:v>
      </x:c>
      <x:c r="I26" s="38" t="n">
        <x:f>H26-G26</x:f>
        <x:v>-282347.86</x:v>
      </x:c>
      <x:c r="J26" s="112" t="n">
        <x:v>164</x:v>
      </x:c>
      <x:c r="K26" s="38" t="n">
        <x:v>0</x:v>
      </x:c>
      <x:c r="L26" s="38" t="n">
        <x:v>984795.41</x:v>
      </x:c>
    </x:row>
    <x:row r="27">
      <x:c r="A27" s="117" t="str">
        <x:v>DISPONIBILIDADE O&amp;M</x:v>
      </x:c>
      <x:c r="B27" s="117" t="str">
        <x:v>O&amp;M</x:v>
      </x:c>
      <x:c r="C27" s="35" t="str">
        <x:v>5400099654</x:v>
      </x:c>
      <x:c r="D27" s="134" t="str">
        <x:v>SOLO A, POR ESCAVAÇÃO poste</x:v>
      </x:c>
      <x:c r="E27" s="35" t="str">
        <x:v>SERVIÇO 073</x:v>
      </x:c>
      <x:c r="F27" s="131" t="n">
        <x:v>2120</x:v>
      </x:c>
      <x:c r="G27" s="38" t="n">
        <x:v>898462.23</x:v>
      </x:c>
      <x:c r="H27" s="38" t="n">
        <x:v>0</x:v>
      </x:c>
      <x:c r="I27" s="38" t="n">
        <x:f>H27-G27</x:f>
        <x:v>-898462.23</x:v>
      </x:c>
      <x:c r="J27" s="112" t="n">
        <x:v>693</x:v>
      </x:c>
      <x:c r="K27" s="38" t="n">
        <x:v>27592.64</x:v>
      </x:c>
      <x:c r="L27" s="38" t="n">
        <x:v>870869.59</x:v>
      </x:c>
    </x:row>
    <x:row r="28">
      <x:c r="A28" s="117" t="str">
        <x:v>DISPONIBILIDADE O&amp;M</x:v>
      </x:c>
      <x:c r="B28" s="117" t="str">
        <x:v>O&amp;M</x:v>
      </x:c>
      <x:c r="C28" s="35" t="str">
        <x:v>5026000026</x:v>
      </x:c>
      <x:c r="D28" s="134" t="str">
        <x:v>SERV CAMINHAO P RECOLHIM-TRITURADOR/PODA</x:v>
      </x:c>
      <x:c r="E28" s="35" t="str">
        <x:v>SERVIÇO 073</x:v>
      </x:c>
      <x:c r="F28" s="131" t="n">
        <x:v>4594.4</x:v>
      </x:c>
      <x:c r="G28" s="38" t="n">
        <x:v>834986.26</x:v>
      </x:c>
      <x:c r="H28" s="38" t="n">
        <x:v>2244915.73</x:v>
      </x:c>
      <x:c r="I28" s="38" t="n">
        <x:f>H28-G28</x:f>
        <x:v>1409929.47</x:v>
      </x:c>
      <x:c r="J28" s="112" t="n">
        <x:v>16</x:v>
      </x:c>
      <x:c r="K28" s="38" t="n">
        <x:v>569936.64</x:v>
      </x:c>
      <x:c r="L28" s="38" t="n">
        <x:v>265049.62</x:v>
      </x:c>
    </x:row>
    <x:row r="29">
      <x:c r="A29" s="117" t="str">
        <x:v>DISPONIBILIDADE O&amp;M</x:v>
      </x:c>
      <x:c r="B29" s="117" t="str">
        <x:v>O&amp;M</x:v>
      </x:c>
      <x:c r="C29" s="35" t="str">
        <x:v>5400099204</x:v>
      </x:c>
      <x:c r="D29" s="134" t="str">
        <x:v>IMPLANTAR TALA (REFORCO POSTE) BASE LM</x:v>
      </x:c>
      <x:c r="E29" s="35" t="str">
        <x:v>SERVIÇO 073</x:v>
      </x:c>
      <x:c r="F29" s="131" t="n">
        <x:v>734</x:v>
      </x:c>
      <x:c r="G29" s="38" t="n">
        <x:v>791388.42</x:v>
      </x:c>
      <x:c r="H29" s="38" t="n">
        <x:v>775727.9</x:v>
      </x:c>
      <x:c r="I29" s="38" t="n">
        <x:f>H29-G29</x:f>
        <x:v>-15660.520000000019</x:v>
      </x:c>
      <x:c r="J29" s="112" t="n">
        <x:v>542</x:v>
      </x:c>
      <x:c r="K29" s="38" t="n">
        <x:v>456958.8</x:v>
      </x:c>
      <x:c r="L29" s="38" t="n">
        <x:v>334429.62</x:v>
      </x:c>
    </x:row>
    <x:row r="30">
      <x:c r="A30" s="120" t="str">
        <x:v>DISPONIBILIDADE STC</x:v>
      </x:c>
      <x:c r="B30" s="120" t="str">
        <x:v>STC</x:v>
      </x:c>
      <x:c r="C30" s="35" t="str">
        <x:v>5082000073</x:v>
      </x:c>
      <x:c r="D30" s="134" t="str">
        <x:v>INST CP/CS OU MED INDIV (SMI) PADRAO RSB</x:v>
      </x:c>
      <x:c r="E30" s="35" t="str">
        <x:v>SERVIÇO 073</x:v>
      </x:c>
      <x:c r="F30" s="131" t="n">
        <x:v>357</x:v>
      </x:c>
      <x:c r="G30" s="38" t="n">
        <x:v>706142.43</x:v>
      </x:c>
      <x:c r="H30" s="38" t="n">
        <x:v>0</x:v>
      </x:c>
      <x:c r="I30" s="38" t="n">
        <x:f>H30-G30</x:f>
        <x:v>-706142.43</x:v>
      </x:c>
      <x:c r="J30" s="112" t="n">
        <x:v>19</x:v>
      </x:c>
      <x:c r="K30" s="38" t="n">
        <x:v>706142.43</x:v>
      </x:c>
      <x:c r="L30" s="38" t="n">
        <x:v>0</x:v>
      </x:c>
    </x:row>
    <x:row r="31">
      <x:c r="A31" s="117" t="str">
        <x:v>DISPONIBILIDADE O&amp;M</x:v>
      </x:c>
      <x:c r="B31" s="117" t="str">
        <x:v>O&amp;M</x:v>
      </x:c>
      <x:c r="C31" s="35" t="str">
        <x:v>5400099725</x:v>
      </x:c>
      <x:c r="D31" s="134" t="str">
        <x:v>TRANSP. POSTE SUC MAD/POL,P/METRO,POR KM</x:v>
      </x:c>
      <x:c r="E31" s="35" t="str">
        <x:v>SERVIÇO 073</x:v>
      </x:c>
      <x:c r="F31" s="131" t="n">
        <x:v>956357.656</x:v>
      </x:c>
      <x:c r="G31" s="38" t="n">
        <x:v>697711.23</x:v>
      </x:c>
      <x:c r="H31" s="38" t="n">
        <x:v>0</x:v>
      </x:c>
      <x:c r="I31" s="38" t="n">
        <x:f>H31-G31</x:f>
        <x:v>-697711.23</x:v>
      </x:c>
      <x:c r="J31" s="112" t="n">
        <x:v>550</x:v>
      </x:c>
      <x:c r="K31" s="38" t="n">
        <x:v>0.73</x:v>
      </x:c>
      <x:c r="L31" s="38" t="n">
        <x:v>697710.5</x:v>
      </x:c>
    </x:row>
    <x:row r="32">
      <x:c r="A32" s="117" t="str">
        <x:v>DISPONIBILIDADE O&amp;M</x:v>
      </x:c>
      <x:c r="B32" s="117" t="str">
        <x:v>O&amp;M</x:v>
      </x:c>
      <x:c r="C32" s="35" t="str">
        <x:v>5400099400</x:v>
      </x:c>
      <x:c r="D32" s="134" t="str">
        <x:v>N1,M1,B1,T1,E1 TRIF-MONT C/RD ENERG</x:v>
      </x:c>
      <x:c r="E32" s="35" t="str">
        <x:v>SERVIÇO 073</x:v>
      </x:c>
      <x:c r="F32" s="131" t="n">
        <x:v>623</x:v>
      </x:c>
      <x:c r="G32" s="38" t="n">
        <x:v>660819.38</x:v>
      </x:c>
      <x:c r="H32" s="38" t="n">
        <x:v>387325.33</x:v>
      </x:c>
      <x:c r="I32" s="38" t="n">
        <x:f>H32-G32</x:f>
        <x:v>-273494.05</x:v>
      </x:c>
      <x:c r="J32" s="112" t="n">
        <x:v>427</x:v>
      </x:c>
      <x:c r="K32" s="38" t="n">
        <x:v>177504</x:v>
      </x:c>
      <x:c r="L32" s="38" t="n">
        <x:v>483315.38</x:v>
      </x:c>
    </x:row>
    <x:row r="33">
      <x:c r="A33" s="117" t="str">
        <x:v>DISPONIBILIDADE O&amp;M</x:v>
      </x:c>
      <x:c r="B33" s="117" t="str">
        <x:v>O&amp;M</x:v>
      </x:c>
      <x:c r="C33" s="35" t="str">
        <x:v>5400099506</x:v>
      </x:c>
      <x:c r="D33" s="134" t="str">
        <x:v>REMANEJAMENTO LINHAS E CABOS, POR POSTE</x:v>
      </x:c>
      <x:c r="E33" s="35" t="str">
        <x:v>SERVIÇO 073</x:v>
      </x:c>
      <x:c r="F33" s="131" t="n">
        <x:v>2233</x:v>
      </x:c>
      <x:c r="G33" s="38" t="n">
        <x:v>648108.7</x:v>
      </x:c>
      <x:c r="H33" s="38" t="n">
        <x:v>0</x:v>
      </x:c>
      <x:c r="I33" s="38" t="n">
        <x:f>H33-G33</x:f>
        <x:v>-648108.7</x:v>
      </x:c>
      <x:c r="J33" s="112" t="n">
        <x:v>1013</x:v>
      </x:c>
      <x:c r="K33" s="38" t="n">
        <x:v>12882.87</x:v>
      </x:c>
      <x:c r="L33" s="38" t="n">
        <x:v>635225.83</x:v>
      </x:c>
    </x:row>
    <x:row r="34">
      <x:c r="A34" s="120" t="str">
        <x:v>DISPONIBILIDADE STC</x:v>
      </x:c>
      <x:c r="B34" s="120" t="str">
        <x:v>STC</x:v>
      </x:c>
      <x:c r="C34" s="35" t="str">
        <x:v>5082000086</x:v>
      </x:c>
      <x:c r="D34" s="134" t="str">
        <x:v>RETIRAR MEDIDOR E RAMAL STC</x:v>
      </x:c>
      <x:c r="E34" s="35" t="str">
        <x:v>SERVIÇO 073</x:v>
      </x:c>
      <x:c r="F34" s="131" t="n">
        <x:v>1533</x:v>
      </x:c>
      <x:c r="G34" s="38" t="n">
        <x:v>631718.64</x:v>
      </x:c>
      <x:c r="H34" s="38" t="n">
        <x:v>0</x:v>
      </x:c>
      <x:c r="I34" s="38" t="n">
        <x:f>H34-G34</x:f>
        <x:v>-631718.64</x:v>
      </x:c>
      <x:c r="J34" s="112" t="n">
        <x:v>19</x:v>
      </x:c>
      <x:c r="K34" s="38" t="n">
        <x:v>631718.64</x:v>
      </x:c>
      <x:c r="L34" s="38" t="n">
        <x:v>0</x:v>
      </x:c>
    </x:row>
    <x:row r="35">
      <x:c r="A35" s="117" t="str">
        <x:v>DISPONIBILIDADE O&amp;M</x:v>
      </x:c>
      <x:c r="B35" s="117" t="str">
        <x:v>O&amp;M</x:v>
      </x:c>
      <x:c r="C35" s="35" t="str">
        <x:v>5400099096</x:v>
      </x:c>
      <x:c r="D35" s="134" t="str">
        <x:v>CONCRET BASE 500MM E DIAM DA VL 1100MM</x:v>
      </x:c>
      <x:c r="E35" s="35" t="str">
        <x:v>SERVIÇO 073</x:v>
      </x:c>
      <x:c r="F35" s="131" t="n">
        <x:v>246</x:v>
      </x:c>
      <x:c r="G35" s="38" t="n">
        <x:v>630032.76</x:v>
      </x:c>
      <x:c r="H35" s="38" t="n">
        <x:v>356055.48</x:v>
      </x:c>
      <x:c r="I35" s="38" t="n">
        <x:f>H35-G35</x:f>
        <x:v>-273977.28</x:v>
      </x:c>
      <x:c r="J35" s="112" t="n">
        <x:v>140</x:v>
      </x:c>
      <x:c r="K35" s="38" t="n">
        <x:v>8997.45</x:v>
      </x:c>
      <x:c r="L35" s="38" t="n">
        <x:v>621035.31</x:v>
      </x:c>
    </x:row>
    <x:row r="36">
      <x:c r="A36" s="162" t="str">
        <x:v>PERDAS | DISPONIBILIDADE</x:v>
      </x:c>
      <x:c r="B36" s="162" t="str">
        <x:v>PERDAS</x:v>
      </x:c>
      <x:c r="C36" s="35" t="str">
        <x:v>5082000249</x:v>
      </x:c>
      <x:c r="D36" s="134" t="str">
        <x:v>RET RAMAL CONEX CONC/MULT NORM STC</x:v>
      </x:c>
      <x:c r="E36" s="35" t="str">
        <x:v>SERVIÇO NOVO</x:v>
      </x:c>
      <x:c r="F36" s="131" t="n">
        <x:v>9668</x:v>
      </x:c>
      <x:c r="G36" s="38" t="n">
        <x:v>621362.36</x:v>
      </x:c>
      <x:c r="H36" s="38" t="n">
        <x:v>591778.23</x:v>
      </x:c>
      <x:c r="I36" s="38" t="n">
        <x:f>H36-G36</x:f>
        <x:v>-29584.130000000005</x:v>
      </x:c>
      <x:c r="J36" s="112" t="n">
        <x:v>385</x:v>
      </x:c>
      <x:c r="K36" s="38" t="n">
        <x:v>314344.57</x:v>
      </x:c>
      <x:c r="L36" s="38" t="n">
        <x:v>307017.79</x:v>
      </x:c>
    </x:row>
    <x:row r="37">
      <x:c r="A37" s="117" t="str">
        <x:v>DISPONIBILIDADE O&amp;M</x:v>
      </x:c>
      <x:c r="B37" s="117" t="str">
        <x:v>O&amp;M</x:v>
      </x:c>
      <x:c r="C37" s="35" t="str">
        <x:v>5400099565</x:v>
      </x:c>
      <x:c r="D37" s="134" t="str">
        <x:v>RETIR DE POSTES DE 10 A 12 METROS</x:v>
      </x:c>
      <x:c r="E37" s="35" t="str">
        <x:v>SERVIÇO 073</x:v>
      </x:c>
      <x:c r="F37" s="131" t="n">
        <x:v>1006</x:v>
      </x:c>
      <x:c r="G37" s="38" t="n">
        <x:v>549447.28</x:v>
      </x:c>
      <x:c r="H37" s="38" t="n">
        <x:v>602604.06</x:v>
      </x:c>
      <x:c r="I37" s="38" t="n">
        <x:f>H37-G37</x:f>
        <x:v>53156.78000000003</x:v>
      </x:c>
      <x:c r="J37" s="112" t="n">
        <x:v>430</x:v>
      </x:c>
      <x:c r="K37" s="38" t="n">
        <x:v>546.61</x:v>
      </x:c>
      <x:c r="L37" s="38" t="n">
        <x:v>548900.67</x:v>
      </x:c>
    </x:row>
    <x:row r="38">
      <x:c r="A38" s="117" t="str">
        <x:v>DISPONIBILIDADE O&amp;M</x:v>
      </x:c>
      <x:c r="B38" s="117" t="str">
        <x:v>O&amp;M</x:v>
      </x:c>
      <x:c r="C38" s="35" t="str">
        <x:v>5400099004</x:v>
      </x:c>
      <x:c r="D38" s="134" t="str">
        <x:v>ABER VALETA P/CONDUTOR ATERRAMENTO</x:v>
      </x:c>
      <x:c r="E38" s="35" t="str">
        <x:v>SERVIÇO 073</x:v>
      </x:c>
      <x:c r="F38" s="131" t="n">
        <x:v>2479</x:v>
      </x:c>
      <x:c r="G38" s="38" t="n">
        <x:v>544353.96</x:v>
      </x:c>
      <x:c r="H38" s="38" t="n">
        <x:v>0</x:v>
      </x:c>
      <x:c r="I38" s="38" t="n">
        <x:f>H38-G38</x:f>
        <x:v>-544353.96</x:v>
      </x:c>
      <x:c r="J38" s="112" t="n">
        <x:v>209</x:v>
      </x:c>
      <x:c r="K38" s="38" t="n">
        <x:v>0</x:v>
      </x:c>
      <x:c r="L38" s="38" t="n">
        <x:v>544353.96</x:v>
      </x:c>
    </x:row>
    <x:row r="39">
      <x:c r="A39" s="117" t="str">
        <x:v>DISPONIBILIDADE O&amp;M</x:v>
      </x:c>
      <x:c r="B39" s="117" t="str">
        <x:v>O&amp;M</x:v>
      </x:c>
      <x:c r="C39" s="35" t="str">
        <x:v>5400099097</x:v>
      </x:c>
      <x:c r="D39" s="134" t="str">
        <x:v>CONCRET BASE 500MM E DIAM DA VL 1500MM</x:v>
      </x:c>
      <x:c r="E39" s="35" t="str">
        <x:v>SERVIÇO 073</x:v>
      </x:c>
      <x:c r="F39" s="131" t="n">
        <x:v>102</x:v>
      </x:c>
      <x:c r="G39" s="38" t="n">
        <x:v>517473.54</x:v>
      </x:c>
      <x:c r="H39" s="38" t="n">
        <x:v>147632.76</x:v>
      </x:c>
      <x:c r="I39" s="38" t="n">
        <x:f>H39-G39</x:f>
        <x:v>-369840.77999999997</x:v>
      </x:c>
      <x:c r="J39" s="112" t="n">
        <x:v>55</x:v>
      </x:c>
      <x:c r="K39" s="38" t="n">
        <x:v>0</x:v>
      </x:c>
      <x:c r="L39" s="38" t="n">
        <x:v>517473.54</x:v>
      </x:c>
    </x:row>
    <x:row r="40">
      <x:c r="A40" s="117" t="str">
        <x:v>DISPONIBILIDADE O&amp;M</x:v>
      </x:c>
      <x:c r="B40" s="117" t="str">
        <x:v>O&amp;M</x:v>
      </x:c>
      <x:c r="C40" s="35" t="str">
        <x:v>5025300034</x:v>
      </x:c>
      <x:c r="D40" s="134" t="str">
        <x:v>KM EXCEDENTE LM</x:v>
      </x:c>
      <x:c r="E40" s="35" t="str">
        <x:v>SERVIÇO 073</x:v>
      </x:c>
      <x:c r="F40" s="131" t="n">
        <x:v>238160.533</x:v>
      </x:c>
      <x:c r="G40" s="38" t="n">
        <x:v>498665.53</x:v>
      </x:c>
      <x:c r="H40" s="38" t="n">
        <x:v>0</x:v>
      </x:c>
      <x:c r="I40" s="38" t="n">
        <x:f>H40-G40</x:f>
        <x:v>-498665.53</x:v>
      </x:c>
      <x:c r="J40" s="112" t="n">
        <x:v>11</x:v>
      </x:c>
      <x:c r="K40" s="38" t="n">
        <x:v>164070.26</x:v>
      </x:c>
      <x:c r="L40" s="38" t="n">
        <x:v>334595.27</x:v>
      </x:c>
    </x:row>
    <x:row r="41">
      <x:c r="A41" s="117" t="str">
        <x:v>DISPONIBILIDADE O&amp;M</x:v>
      </x:c>
      <x:c r="B41" s="117" t="str">
        <x:v>O&amp;M</x:v>
      </x:c>
      <x:c r="C41" s="35" t="str">
        <x:v>5400099003</x:v>
      </x:c>
      <x:c r="D41" s="134" t="str">
        <x:v>ABATE OU PODA, POR ARVORE ISOLADA</x:v>
      </x:c>
      <x:c r="E41" s="35" t="str">
        <x:v>SERVIÇO 073</x:v>
      </x:c>
      <x:c r="F41" s="131" t="n">
        <x:v>2607</x:v>
      </x:c>
      <x:c r="G41" s="38" t="n">
        <x:v>470138.35</x:v>
      </x:c>
      <x:c r="H41" s="38" t="n">
        <x:v>445849.14</x:v>
      </x:c>
      <x:c r="I41" s="38" t="n">
        <x:f>H41-G41</x:f>
        <x:v>-24289.209999999963</x:v>
      </x:c>
      <x:c r="J41" s="112" t="n">
        <x:v>694</x:v>
      </x:c>
      <x:c r="K41" s="38" t="n">
        <x:v>109907.71</x:v>
      </x:c>
      <x:c r="L41" s="38" t="n">
        <x:v>360230.64</x:v>
      </x:c>
    </x:row>
    <x:row r="42">
      <x:c r="A42" s="120" t="str">
        <x:v>DISPONIBILIDADE STC</x:v>
      </x:c>
      <x:c r="B42" s="120" t="str">
        <x:v>STC</x:v>
      </x:c>
      <x:c r="C42" s="35" t="str">
        <x:v>5082000072</x:v>
      </x:c>
      <x:c r="D42" s="134" t="str">
        <x:v>INST TRAF DT ATE 112,5KVA REDE PADR RSB</x:v>
      </x:c>
      <x:c r="E42" s="35" t="str">
        <x:v>SERVIÇO 073</x:v>
      </x:c>
      <x:c r="F42" s="131" t="n">
        <x:v>15</x:v>
      </x:c>
      <x:c r="G42" s="38" t="n">
        <x:v>459156.15</x:v>
      </x:c>
      <x:c r="H42" s="38" t="n">
        <x:v>0</x:v>
      </x:c>
      <x:c r="I42" s="38" t="n">
        <x:f>H42-G42</x:f>
        <x:v>-459156.15</x:v>
      </x:c>
      <x:c r="J42" s="112" t="n">
        <x:v>12</x:v>
      </x:c>
      <x:c r="K42" s="38" t="n">
        <x:v>459156.15</x:v>
      </x:c>
      <x:c r="L42" s="38" t="n">
        <x:v>0</x:v>
      </x:c>
    </x:row>
    <x:row r="43">
      <x:c r="A43" s="117" t="str">
        <x:v>DISPONIBILIDADE O&amp;M</x:v>
      </x:c>
      <x:c r="B43" s="117" t="str">
        <x:v>O&amp;M</x:v>
      </x:c>
      <x:c r="C43" s="35" t="str">
        <x:v>5400099098</x:v>
      </x:c>
      <x:c r="D43" s="134" t="str">
        <x:v>CONCRET BASE 500MM E DIAM DA VL 900MM</x:v>
      </x:c>
      <x:c r="E43" s="35" t="str">
        <x:v>SERVIÇO 073</x:v>
      </x:c>
      <x:c r="F43" s="131" t="n">
        <x:v>265</x:v>
      </x:c>
      <x:c r="G43" s="38" t="n">
        <x:v>421622.95</x:v>
      </x:c>
      <x:c r="H43" s="38" t="n">
        <x:v>383555.7</x:v>
      </x:c>
      <x:c r="I43" s="38" t="n">
        <x:f>H43-G43</x:f>
        <x:v>-38067.25</x:v>
      </x:c>
      <x:c r="J43" s="112" t="n">
        <x:v>143</x:v>
      </x:c>
      <x:c r="K43" s="38" t="n">
        <x:v>0</x:v>
      </x:c>
      <x:c r="L43" s="38" t="n">
        <x:v>421622.95</x:v>
      </x:c>
    </x:row>
    <x:row r="44">
      <x:c r="A44" s="117" t="str">
        <x:v>DISPONIBILIDADE O&amp;M</x:v>
      </x:c>
      <x:c r="B44" s="117" t="str">
        <x:v>O&amp;M</x:v>
      </x:c>
      <x:c r="C44" s="35" t="str">
        <x:v>5400099203</x:v>
      </x:c>
      <x:c r="D44" s="134" t="str">
        <x:v>IMPLANT DE POSTES DE 7 A 9 METROS</x:v>
      </x:c>
      <x:c r="E44" s="35" t="str">
        <x:v>SERVIÇO 073</x:v>
      </x:c>
      <x:c r="F44" s="131" t="n">
        <x:v>354</x:v>
      </x:c>
      <x:c r="G44" s="38" t="n">
        <x:v>407462.4</x:v>
      </x:c>
      <x:c r="H44" s="38" t="n">
        <x:v>616599.05</x:v>
      </x:c>
      <x:c r="I44" s="38" t="n">
        <x:f>H44-G44</x:f>
        <x:v>209136.65000000002</x:v>
      </x:c>
      <x:c r="J44" s="112" t="n">
        <x:v>153</x:v>
      </x:c>
      <x:c r="K44" s="38" t="n">
        <x:v>44615.93</x:v>
      </x:c>
      <x:c r="L44" s="38" t="n">
        <x:v>362846.47</x:v>
      </x:c>
    </x:row>
    <x:row r="45">
      <x:c r="A45" s="117" t="str">
        <x:v>DISPONIBILIDADE O&amp;M</x:v>
      </x:c>
      <x:c r="B45" s="117" t="str">
        <x:v>O&amp;M</x:v>
      </x:c>
      <x:c r="C45" s="35" t="str">
        <x:v>5400099282</x:v>
      </x:c>
      <x:c r="D45" s="134" t="str">
        <x:v>INST TRAFO TRIF SUPORTE SIMPL</x:v>
      </x:c>
      <x:c r="E45" s="35" t="str">
        <x:v>SERVIÇO 073</x:v>
      </x:c>
      <x:c r="F45" s="131" t="n">
        <x:v>150</x:v>
      </x:c>
      <x:c r="G45" s="38" t="n">
        <x:v>407029.5</x:v>
      </x:c>
      <x:c r="H45" s="38" t="n">
        <x:v>453498</x:v>
      </x:c>
      <x:c r="I45" s="38" t="n">
        <x:f>H45-G45</x:f>
        <x:v>46468.5</x:v>
      </x:c>
      <x:c r="J45" s="112" t="n">
        <x:v>148</x:v>
      </x:c>
      <x:c r="K45" s="38" t="n">
        <x:v>2713.53</x:v>
      </x:c>
      <x:c r="L45" s="38" t="n">
        <x:v>404315.97</x:v>
      </x:c>
    </x:row>
    <x:row r="46">
      <x:c r="A46" s="117" t="str">
        <x:v>DISPONIBILIDADE O&amp;M</x:v>
      </x:c>
      <x:c r="B46" s="117" t="str">
        <x:v>O&amp;M</x:v>
      </x:c>
      <x:c r="C46" s="35" t="str">
        <x:v>5400099396</x:v>
      </x:c>
      <x:c r="D46" s="134" t="str">
        <x:v>N1, M1, B1, T1, E1 TRIFASICA - MONTAGEM</x:v>
      </x:c>
      <x:c r="E46" s="35" t="str">
        <x:v>SERVIÇO 073</x:v>
      </x:c>
      <x:c r="F46" s="131" t="n">
        <x:v>771</x:v>
      </x:c>
      <x:c r="G46" s="38" t="n">
        <x:v>397503.91</x:v>
      </x:c>
      <x:c r="H46" s="38" t="n">
        <x:v>503185.44</x:v>
      </x:c>
      <x:c r="I46" s="38" t="n">
        <x:f>H46-G46</x:f>
        <x:v>105681.53000000003</x:v>
      </x:c>
      <x:c r="J46" s="112" t="n">
        <x:v>278</x:v>
      </x:c>
      <x:c r="K46" s="38" t="n">
        <x:v>1044.44</x:v>
      </x:c>
      <x:c r="L46" s="38" t="n">
        <x:v>396459.47</x:v>
      </x:c>
    </x:row>
    <x:row r="47">
      <x:c r="A47" s="117" t="str">
        <x:v>DISPONIBILIDADE O&amp;M</x:v>
      </x:c>
      <x:c r="B47" s="117" t="str">
        <x:v>O&amp;M</x:v>
      </x:c>
      <x:c r="C47" s="35" t="str">
        <x:v>5026000026</x:v>
      </x:c>
      <x:c r="D47" s="134" t="str">
        <x:v>SERV CAMINHÃO P RECOLHIM-TRITURADOR/PODA</x:v>
      </x:c>
      <x:c r="E47" s="35" t="str">
        <x:v>SERVIÇO 073</x:v>
      </x:c>
      <x:c r="F47" s="131" t="n">
        <x:v>2168</x:v>
      </x:c>
      <x:c r="G47" s="38" t="n">
        <x:v>394012.32</x:v>
      </x:c>
      <x:c r="H47" s="38" t="n">
        <x:v>1059328.16</x:v>
      </x:c>
      <x:c r="I47" s="38" t="n">
        <x:f>H47-G47</x:f>
        <x:v>665315.8399999999</x:v>
      </x:c>
      <x:c r="J47" s="112" t="n">
        <x:v>8</x:v>
      </x:c>
      <x:c r="K47" s="38" t="n">
        <x:v>276971.76</x:v>
      </x:c>
      <x:c r="L47" s="38" t="n">
        <x:v>117040.56</x:v>
      </x:c>
    </x:row>
    <x:row r="48">
      <x:c r="A48" s="117" t="str">
        <x:v>DISPONIBILIDADE O&amp;M</x:v>
      </x:c>
      <x:c r="B48" s="117" t="str">
        <x:v>O&amp;M</x:v>
      </x:c>
      <x:c r="C48" s="35" t="str">
        <x:v>5025300319</x:v>
      </x:c>
      <x:c r="D48" s="134" t="str">
        <x:v>TURMA LV ATE 36,2KV 4H CESTO DP SOBREAV</x:v>
      </x:c>
      <x:c r="E48" s="35" t="str">
        <x:v>SERVIÇO 073</x:v>
      </x:c>
      <x:c r="F48" s="131" t="n">
        <x:v>7996.311</x:v>
      </x:c>
      <x:c r="G48" s="38" t="n">
        <x:v>383263.19</x:v>
      </x:c>
      <x:c r="H48" s="38" t="n">
        <x:v>380624.4</x:v>
      </x:c>
      <x:c r="I48" s="38" t="n">
        <x:f>H48-G48</x:f>
        <x:v>-2638.789999999979</x:v>
      </x:c>
      <x:c r="J48" s="112" t="n">
        <x:v>62</x:v>
      </x:c>
      <x:c r="K48" s="38" t="n">
        <x:v>326597.42</x:v>
      </x:c>
      <x:c r="L48" s="38" t="n">
        <x:v>56665.77</x:v>
      </x:c>
    </x:row>
    <x:row r="49">
      <x:c r="A49" s="120" t="str">
        <x:v>DISPONIBILIDADE STC</x:v>
      </x:c>
      <x:c r="B49" s="120" t="str">
        <x:v>STC</x:v>
      </x:c>
      <x:c r="C49" s="35" t="str">
        <x:v>5082000090</x:v>
      </x:c>
      <x:c r="D49" s="134" t="str">
        <x:v>INST KM REDE BT CONJUG REDE MT PADRAO RS</x:v>
      </x:c>
      <x:c r="E49" s="35" t="str">
        <x:v>SERVIÇO 073</x:v>
      </x:c>
      <x:c r="F49" s="131" t="n">
        <x:v>3.561</x:v>
      </x:c>
      <x:c r="G49" s="38" t="n">
        <x:v>344979.39</x:v>
      </x:c>
      <x:c r="H49" s="38" t="n">
        <x:v>0</x:v>
      </x:c>
      <x:c r="I49" s="38" t="n">
        <x:f>H49-G49</x:f>
        <x:v>-344979.39</x:v>
      </x:c>
      <x:c r="J49" s="112" t="n">
        <x:v>17</x:v>
      </x:c>
      <x:c r="K49" s="38" t="n">
        <x:v>344979.39</x:v>
      </x:c>
      <x:c r="L49" s="38" t="n">
        <x:v>0</x:v>
      </x:c>
    </x:row>
    <x:row r="50">
      <x:c r="A50" s="117" t="str">
        <x:v>DISPONIBILIDADE O&amp;M</x:v>
      </x:c>
      <x:c r="B50" s="117" t="str">
        <x:v>O&amp;M</x:v>
      </x:c>
      <x:c r="C50" s="35" t="str">
        <x:v>5400099091</x:v>
      </x:c>
      <x:c r="D50" s="134" t="str">
        <x:v>CHAVE FUSIVEL 3 PÇS,MONTAGEM C/RD ENERG</x:v>
      </x:c>
      <x:c r="E50" s="35" t="str">
        <x:v>SERVIÇO 073</x:v>
      </x:c>
      <x:c r="F50" s="131" t="n">
        <x:v>182</x:v>
      </x:c>
      <x:c r="G50" s="38" t="n">
        <x:v>334644.49</x:v>
      </x:c>
      <x:c r="H50" s="38" t="n">
        <x:v>207851.28</x:v>
      </x:c>
      <x:c r="I50" s="38" t="n">
        <x:f>H50-G50</x:f>
        <x:v>-126793.20999999999</x:v>
      </x:c>
      <x:c r="J50" s="112" t="n">
        <x:v>166</x:v>
      </x:c>
      <x:c r="K50" s="38" t="n">
        <x:v>22977.93</x:v>
      </x:c>
      <x:c r="L50" s="38" t="n">
        <x:v>311666.56</x:v>
      </x:c>
    </x:row>
    <x:row r="51">
      <x:c r="A51" s="117" t="str">
        <x:v>DISPONIBILIDADE O&amp;M</x:v>
      </x:c>
      <x:c r="B51" s="117" t="str">
        <x:v>O&amp;M</x:v>
      </x:c>
      <x:c r="C51" s="35" t="str">
        <x:v>5400099256</x:v>
      </x:c>
      <x:c r="D51" s="134" t="str">
        <x:v>INST DE RELIGADOR, POR UN</x:v>
      </x:c>
      <x:c r="E51" s="35" t="str">
        <x:v>SERVIÇO 073</x:v>
      </x:c>
      <x:c r="F51" s="131" t="n">
        <x:v>69</x:v>
      </x:c>
      <x:c r="G51" s="38" t="n">
        <x:v>317221.98</x:v>
      </x:c>
      <x:c r="H51" s="38" t="n">
        <x:v>414026.22</x:v>
      </x:c>
      <x:c r="I51" s="38" t="n">
        <x:f>H51-G51</x:f>
        <x:v>96804.23999999999</x:v>
      </x:c>
      <x:c r="J51" s="112" t="n">
        <x:v>69</x:v>
      </x:c>
      <x:c r="K51" s="38" t="n">
        <x:v>0</x:v>
      </x:c>
      <x:c r="L51" s="38" t="n">
        <x:v>317221.98</x:v>
      </x:c>
    </x:row>
    <x:row r="52">
      <x:c r="A52" s="117" t="str">
        <x:v>DISPONIBILIDADE O&amp;M</x:v>
      </x:c>
      <x:c r="B52" s="117" t="str">
        <x:v>O&amp;M</x:v>
      </x:c>
      <x:c r="C52" s="35" t="str">
        <x:v>5400099466</x:v>
      </x:c>
      <x:c r="D52" s="134" t="str">
        <x:v>PODA ARVORE GRANDE PORTE C/DAP&gt;30CM</x:v>
      </x:c>
      <x:c r="E52" s="35" t="str">
        <x:v>SERVIÇO 073</x:v>
      </x:c>
      <x:c r="F52" s="131" t="n">
        <x:v>188</x:v>
      </x:c>
      <x:c r="G52" s="38" t="n">
        <x:v>297107.08</x:v>
      </x:c>
      <x:c r="H52" s="38" t="n">
        <x:v>55115.96</x:v>
      </x:c>
      <x:c r="I52" s="38" t="n">
        <x:f>H52-G52</x:f>
        <x:v>-241991.12000000002</x:v>
      </x:c>
      <x:c r="J52" s="112" t="n">
        <x:v>121</x:v>
      </x:c>
      <x:c r="K52" s="38" t="n">
        <x:v>230372.94</x:v>
      </x:c>
      <x:c r="L52" s="38" t="n">
        <x:v>66734.14</x:v>
      </x:c>
    </x:row>
    <x:row r="53">
      <x:c r="A53" s="120" t="str">
        <x:v>DISPONIBILIDADE STC</x:v>
      </x:c>
      <x:c r="B53" s="120" t="str">
        <x:v>STC</x:v>
      </x:c>
      <x:c r="C53" s="35" t="str">
        <x:v>5082000088</x:v>
      </x:c>
      <x:c r="D53" s="134" t="str">
        <x:v>DESATIVAR KM REDE BT TRIFASICA</x:v>
      </x:c>
      <x:c r="E53" s="35" t="str">
        <x:v>SERVIÇO 073</x:v>
      </x:c>
      <x:c r="F53" s="131" t="n">
        <x:v>9.227</x:v>
      </x:c>
      <x:c r="G53" s="38" t="n">
        <x:v>287855.36</x:v>
      </x:c>
      <x:c r="H53" s="38" t="n">
        <x:v>0</x:v>
      </x:c>
      <x:c r="I53" s="38" t="n">
        <x:f>H53-G53</x:f>
        <x:v>-287855.36</x:v>
      </x:c>
      <x:c r="J53" s="112" t="n">
        <x:v>18</x:v>
      </x:c>
      <x:c r="K53" s="38" t="n">
        <x:v>287855.36</x:v>
      </x:c>
      <x:c r="L53" s="38" t="n">
        <x:v>0</x:v>
      </x:c>
    </x:row>
    <x:row r="54">
      <x:c r="A54" s="117" t="str">
        <x:v>DISPONIBILIDADE O&amp;M</x:v>
      </x:c>
      <x:c r="B54" s="117" t="str">
        <x:v>O&amp;M</x:v>
      </x:c>
      <x:c r="C54" s="35" t="str">
        <x:v>5400099436</x:v>
      </x:c>
      <x:c r="D54" s="134" t="str">
        <x:v>N4,B4,M4,T4,E4,CN4 TRIF-MONT</x:v>
      </x:c>
      <x:c r="E54" s="35" t="str">
        <x:v>SERVIÇO 073</x:v>
      </x:c>
      <x:c r="F54" s="131" t="n">
        <x:v>218</x:v>
      </x:c>
      <x:c r="G54" s="38" t="n">
        <x:v>283603.69</x:v>
      </x:c>
      <x:c r="H54" s="38" t="n">
        <x:v>331891.92</x:v>
      </x:c>
      <x:c r="I54" s="38" t="n">
        <x:f>H54-G54</x:f>
        <x:v>48288.22999999998</x:v>
      </x:c>
      <x:c r="J54" s="112" t="n">
        <x:v>109</x:v>
      </x:c>
      <x:c r="K54" s="38" t="n">
        <x:v>1789.99</x:v>
      </x:c>
      <x:c r="L54" s="38" t="n">
        <x:v>281813.7</x:v>
      </x:c>
    </x:row>
    <x:row r="55">
      <x:c r="A55" s="117" t="str">
        <x:v>DISPONIBILIDADE O&amp;M</x:v>
      </x:c>
      <x:c r="B55" s="117" t="str">
        <x:v>O&amp;M</x:v>
      </x:c>
      <x:c r="C55" s="35" t="str">
        <x:v>5400099279</x:v>
      </x:c>
      <x:c r="D55" s="134" t="str">
        <x:v>INST TRAFO MONO (1BUCHA) SUPORTE SIMPL</x:v>
      </x:c>
      <x:c r="E55" s="35" t="str">
        <x:v>SERVIÇO 073</x:v>
      </x:c>
      <x:c r="F55" s="131" t="n">
        <x:v>175</x:v>
      </x:c>
      <x:c r="G55" s="38" t="n">
        <x:v>283557.75</x:v>
      </x:c>
      <x:c r="H55" s="38" t="n">
        <x:v>322049</x:v>
      </x:c>
      <x:c r="I55" s="38" t="n">
        <x:f>H55-G55</x:f>
        <x:v>38491.25</x:v>
      </x:c>
      <x:c r="J55" s="112" t="n">
        <x:v>170</x:v>
      </x:c>
      <x:c r="K55" s="38" t="n">
        <x:v>0</x:v>
      </x:c>
      <x:c r="L55" s="38" t="n">
        <x:v>283557.75</x:v>
      </x:c>
    </x:row>
    <x:row r="56">
      <x:c r="A56" s="117" t="str">
        <x:v>DISPONIBILIDADE O&amp;M</x:v>
      </x:c>
      <x:c r="B56" s="117" t="str">
        <x:v>O&amp;M</x:v>
      </x:c>
      <x:c r="C56" s="35" t="str">
        <x:v>5400099021</x:v>
      </x:c>
      <x:c r="D56" s="134" t="str">
        <x:v>AS22 - MONTAGEM</x:v>
      </x:c>
      <x:c r="E56" s="35" t="str">
        <x:v>SERVIÇO 073</x:v>
      </x:c>
      <x:c r="F56" s="131" t="n">
        <x:v>1965</x:v>
      </x:c>
      <x:c r="G56" s="38" t="n">
        <x:v>277747.89</x:v>
      </x:c>
      <x:c r="H56" s="38" t="n">
        <x:v>464938.65</x:v>
      </x:c>
      <x:c r="I56" s="38" t="n">
        <x:f>H56-G56</x:f>
        <x:v>187190.76</x:v>
      </x:c>
      <x:c r="J56" s="112" t="n">
        <x:v>220</x:v>
      </x:c>
      <x:c r="K56" s="38" t="n">
        <x:v>0</x:v>
      </x:c>
      <x:c r="L56" s="38" t="n">
        <x:v>277747.89</x:v>
      </x:c>
    </x:row>
    <x:row r="57">
      <x:c r="A57" s="117" t="str">
        <x:v>DISPONIBILIDADE O&amp;M</x:v>
      </x:c>
      <x:c r="B57" s="117" t="str">
        <x:v>O&amp;M</x:v>
      </x:c>
      <x:c r="C57" s="35" t="str">
        <x:v>5400099260</x:v>
      </x:c>
      <x:c r="D57" s="134" t="str">
        <x:v>INST ESP PRE-FORM REDE BAIXA TENSAO</x:v>
      </x:c>
      <x:c r="E57" s="35" t="str">
        <x:v>SERVIÇO 073</x:v>
      </x:c>
      <x:c r="F57" s="131" t="n">
        <x:v>15480</x:v>
      </x:c>
      <x:c r="G57" s="38" t="n">
        <x:v>262799.6</x:v>
      </x:c>
      <x:c r="H57" s="38" t="n">
        <x:v>0</x:v>
      </x:c>
      <x:c r="I57" s="38" t="n">
        <x:f>H57-G57</x:f>
        <x:v>-262799.6</x:v>
      </x:c>
      <x:c r="J57" s="112" t="n">
        <x:v>559</x:v>
      </x:c>
      <x:c r="K57" s="38" t="n">
        <x:v>93698.67</x:v>
      </x:c>
      <x:c r="L57" s="38" t="n">
        <x:v>169100.93</x:v>
      </x:c>
    </x:row>
    <x:row r="58">
      <x:c r="A58" s="117" t="str">
        <x:v>DISPONIBILIDADE O&amp;M</x:v>
      </x:c>
      <x:c r="B58" s="117" t="str">
        <x:v>O&amp;M</x:v>
      </x:c>
      <x:c r="C58" s="35" t="str">
        <x:v>5400099401</x:v>
      </x:c>
      <x:c r="D58" s="134" t="str">
        <x:v>N1,M1,B1,T1,E1 TRIF-RETIR C/RD ENERG</x:v>
      </x:c>
      <x:c r="E58" s="35" t="str">
        <x:v>SERVIÇO 073</x:v>
      </x:c>
      <x:c r="F58" s="131" t="n">
        <x:v>595</x:v>
      </x:c>
      <x:c r="G58" s="38" t="n">
        <x:v>251566.4</x:v>
      </x:c>
      <x:c r="H58" s="38" t="n">
        <x:v>237815.55</x:v>
      </x:c>
      <x:c r="I58" s="38" t="n">
        <x:f>H58-G58</x:f>
        <x:v>-13750.850000000006</x:v>
      </x:c>
      <x:c r="J58" s="112" t="n">
        <x:v>428</x:v>
      </x:c>
      <x:c r="K58" s="38" t="n">
        <x:v>62086.1</x:v>
      </x:c>
      <x:c r="L58" s="38" t="n">
        <x:v>189480.3</x:v>
      </x:c>
    </x:row>
    <x:row r="59">
      <x:c r="A59" s="117" t="str">
        <x:v>DISPONIBILIDADE O&amp;M</x:v>
      </x:c>
      <x:c r="B59" s="117" t="str">
        <x:v>O&amp;M</x:v>
      </x:c>
      <x:c r="C59" s="35" t="str">
        <x:v>5400099713</x:v>
      </x:c>
      <x:c r="D59" s="134" t="str">
        <x:v>SUBS TRAFO MONO SUPORTE SIMP</x:v>
      </x:c>
      <x:c r="E59" s="35" t="str">
        <x:v>SERVIÇO 073</x:v>
      </x:c>
      <x:c r="F59" s="131" t="n">
        <x:v>124</x:v>
      </x:c>
      <x:c r="G59" s="38" t="n">
        <x:v>251148.36</x:v>
      </x:c>
      <x:c r="H59" s="38" t="n">
        <x:v>410751.24</x:v>
      </x:c>
      <x:c r="I59" s="38" t="n">
        <x:f>H59-G59</x:f>
        <x:v>159602.88</x:v>
      </x:c>
      <x:c r="J59" s="112" t="n">
        <x:v>103</x:v>
      </x:c>
      <x:c r="K59" s="38" t="n">
        <x:v>4050.78</x:v>
      </x:c>
      <x:c r="L59" s="38" t="n">
        <x:v>247097.58</x:v>
      </x:c>
    </x:row>
    <x:row r="60">
      <x:c r="A60" s="120" t="str">
        <x:v>DISPONIBILIDADE STC</x:v>
      </x:c>
      <x:c r="B60" s="120" t="str">
        <x:v>STC</x:v>
      </x:c>
      <x:c r="C60" s="35" t="str">
        <x:v>5082000069</x:v>
      </x:c>
      <x:c r="D60" s="134" t="str">
        <x:v>INST KM REDE MT 3F 13,8kV PADRAO RSB</x:v>
      </x:c>
      <x:c r="E60" s="35" t="str">
        <x:v>SERVIÇO 073</x:v>
      </x:c>
      <x:c r="F60" s="131" t="n">
        <x:v>1.185</x:v>
      </x:c>
      <x:c r="G60" s="38" t="n">
        <x:v>244077.06</x:v>
      </x:c>
      <x:c r="H60" s="38" t="n">
        <x:v>0</x:v>
      </x:c>
      <x:c r="I60" s="38" t="n">
        <x:f>H60-G60</x:f>
        <x:v>-244077.06</x:v>
      </x:c>
      <x:c r="J60" s="112" t="n">
        <x:v>6</x:v>
      </x:c>
      <x:c r="K60" s="38" t="n">
        <x:v>244077.06</x:v>
      </x:c>
      <x:c r="L60" s="38" t="n">
        <x:v>0</x:v>
      </x:c>
    </x:row>
    <x:row r="61">
      <x:c r="A61" s="117" t="str">
        <x:v>DISPONIBILIDADE O&amp;M</x:v>
      </x:c>
      <x:c r="B61" s="117" t="str">
        <x:v>O&amp;M</x:v>
      </x:c>
      <x:c r="C61" s="35" t="str">
        <x:v>5400099204</x:v>
      </x:c>
      <x:c r="D61" s="134" t="str">
        <x:v>IMPLANT TALA (REFORCO POSTE MAD) BASE LM</x:v>
      </x:c>
      <x:c r="E61" s="35" t="str">
        <x:v>SERVIÇO 073</x:v>
      </x:c>
      <x:c r="F61" s="131" t="n">
        <x:v>225</x:v>
      </x:c>
      <x:c r="G61" s="38" t="n">
        <x:v>229875.52</x:v>
      </x:c>
      <x:c r="H61" s="38" t="n">
        <x:v>237791.25</x:v>
      </x:c>
      <x:c r="I61" s="38" t="n">
        <x:f>H61-G61</x:f>
        <x:v>7915.7300000000105</x:v>
      </x:c>
      <x:c r="J61" s="112" t="n">
        <x:v>168</x:v>
      </x:c>
      <x:c r="K61" s="38" t="n">
        <x:v>154010.82</x:v>
      </x:c>
      <x:c r="L61" s="38" t="n">
        <x:v>75864.7</x:v>
      </x:c>
    </x:row>
    <x:row r="62">
      <x:c r="A62" s="117" t="str">
        <x:v>DISPONIBILIDADE O&amp;M</x:v>
      </x:c>
      <x:c r="B62" s="117" t="str">
        <x:v>O&amp;M</x:v>
      </x:c>
      <x:c r="C62" s="35" t="str">
        <x:v>5400099715</x:v>
      </x:c>
      <x:c r="D62" s="134" t="str">
        <x:v>SUBS TRAFO TRIF SUPORTE SIMPL</x:v>
      </x:c>
      <x:c r="E62" s="35" t="str">
        <x:v>SERVIÇO 073</x:v>
      </x:c>
      <x:c r="F62" s="131" t="n">
        <x:v>61</x:v>
      </x:c>
      <x:c r="G62" s="38" t="n">
        <x:v>229569.03</x:v>
      </x:c>
      <x:c r="H62" s="38" t="n">
        <x:v>316726.03</x:v>
      </x:c>
      <x:c r="I62" s="38" t="n">
        <x:f>H62-G62</x:f>
        <x:v>87157.00000000003</x:v>
      </x:c>
      <x:c r="J62" s="112" t="n">
        <x:v>58</x:v>
      </x:c>
      <x:c r="K62" s="38" t="n">
        <x:v>0</x:v>
      </x:c>
      <x:c r="L62" s="38" t="n">
        <x:v>229569.03</x:v>
      </x:c>
    </x:row>
    <x:row r="63">
      <x:c r="A63" s="117" t="str">
        <x:v>DISPONIBILIDADE O&amp;M</x:v>
      </x:c>
      <x:c r="B63" s="117" t="str">
        <x:v>O&amp;M</x:v>
      </x:c>
      <x:c r="C63" s="35" t="str">
        <x:v>5400099494</x:v>
      </x:c>
      <x:c r="D63" s="134" t="str">
        <x:v>REGUL C Al,CAZ/CORD,ATE 1/0AWG-POST CON</x:v>
      </x:c>
      <x:c r="E63" s="35" t="str">
        <x:v>SERVIÇO 073</x:v>
      </x:c>
      <x:c r="F63" s="131" t="n">
        <x:v>58.332</x:v>
      </x:c>
      <x:c r="G63" s="38" t="n">
        <x:v>216408.87</x:v>
      </x:c>
      <x:c r="H63" s="38" t="n">
        <x:v>13356.86</x:v>
      </x:c>
      <x:c r="I63" s="38" t="n">
        <x:f>H63-G63</x:f>
        <x:v>-203052.01</x:v>
      </x:c>
      <x:c r="J63" s="112" t="n">
        <x:v>223</x:v>
      </x:c>
      <x:c r="K63" s="38" t="n">
        <x:v>1264.26</x:v>
      </x:c>
      <x:c r="L63" s="38" t="n">
        <x:v>215144.61</x:v>
      </x:c>
    </x:row>
    <x:row r="64">
      <x:c r="A64" s="117" t="str">
        <x:v>DISPONIBILIDADE O&amp;M</x:v>
      </x:c>
      <x:c r="B64" s="117" t="str">
        <x:v>O&amp;M</x:v>
      </x:c>
      <x:c r="C64" s="35" t="str">
        <x:v>5400099567</x:v>
      </x:c>
      <x:c r="D64" s="134" t="str">
        <x:v>RETIR DE POSTES DE 7 A 9 METROS</x:v>
      </x:c>
      <x:c r="E64" s="35" t="str">
        <x:v>SERVIÇO 073</x:v>
      </x:c>
      <x:c r="F64" s="131" t="n">
        <x:v>436</x:v>
      </x:c>
      <x:c r="G64" s="38" t="n">
        <x:v>207451.04</x:v>
      </x:c>
      <x:c r="H64" s="38" t="n">
        <x:v>261168.36</x:v>
      </x:c>
      <x:c r="I64" s="38" t="n">
        <x:f>H64-G64</x:f>
        <x:v>53717.31999999998</x:v>
      </x:c>
      <x:c r="J64" s="112" t="n">
        <x:v>208</x:v>
      </x:c>
      <x:c r="K64" s="38" t="n">
        <x:v>7422.8</x:v>
      </x:c>
      <x:c r="L64" s="38" t="n">
        <x:v>200028.24</x:v>
      </x:c>
    </x:row>
    <x:row r="65">
      <x:c r="A65" s="117" t="str">
        <x:v>DISPONIBILIDADE O&amp;M</x:v>
      </x:c>
      <x:c r="B65" s="117" t="str">
        <x:v>O&amp;M</x:v>
      </x:c>
      <x:c r="C65" s="35" t="str">
        <x:v>5400099437</x:v>
      </x:c>
      <x:c r="D65" s="134" t="str">
        <x:v>N4,B4,M4,T4,E4,CN4 TRIF-MONT C/RD ENERG</x:v>
      </x:c>
      <x:c r="E65" s="35" t="str">
        <x:v>SERVIÇO 073</x:v>
      </x:c>
      <x:c r="F65" s="131" t="n">
        <x:v>64</x:v>
      </x:c>
      <x:c r="G65" s="38" t="n">
        <x:v>206933.91</x:v>
      </x:c>
      <x:c r="H65" s="38" t="n">
        <x:v>106846.72</x:v>
      </x:c>
      <x:c r="I65" s="38" t="n">
        <x:f>H65-G65</x:f>
        <x:v>-100087.19</x:v>
      </x:c>
      <x:c r="J65" s="112" t="n">
        <x:v>58</x:v>
      </x:c>
      <x:c r="K65" s="38" t="n">
        <x:v>14361.41</x:v>
      </x:c>
      <x:c r="L65" s="38" t="n">
        <x:v>192572.5</x:v>
      </x:c>
    </x:row>
    <x:row r="66">
      <x:c r="A66" s="117" t="str">
        <x:v>DISPONIBILIDADE O&amp;M</x:v>
      </x:c>
      <x:c r="B66" s="117" t="str">
        <x:v>O&amp;M</x:v>
      </x:c>
      <x:c r="C66" s="35" t="str">
        <x:v>5400099196</x:v>
      </x:c>
      <x:c r="D66" s="134" t="str">
        <x:v>IMPL ESTRUT C/POSTES 10-12M, RD ENERG</x:v>
      </x:c>
      <x:c r="E66" s="35" t="str">
        <x:v>SERVIÇO 073</x:v>
      </x:c>
      <x:c r="F66" s="131" t="n">
        <x:v>90</x:v>
      </x:c>
      <x:c r="G66" s="38" t="n">
        <x:v>205152.63</x:v>
      </x:c>
      <x:c r="H66" s="38" t="n">
        <x:v>272728.8</x:v>
      </x:c>
      <x:c r="I66" s="38" t="n">
        <x:f>H66-G66</x:f>
        <x:v>67576.16999999998</x:v>
      </x:c>
      <x:c r="J66" s="112" t="n">
        <x:v>58</x:v>
      </x:c>
      <x:c r="K66" s="38" t="n">
        <x:v>0</x:v>
      </x:c>
      <x:c r="L66" s="38" t="n">
        <x:v>205152.63</x:v>
      </x:c>
    </x:row>
    <x:row r="67">
      <x:c r="A67" s="117" t="str">
        <x:v>DISPONIBILIDADE O&amp;M</x:v>
      </x:c>
      <x:c r="B67" s="117" t="str">
        <x:v>O&amp;M</x:v>
      </x:c>
      <x:c r="C67" s="35" t="str">
        <x:v>5400099251</x:v>
      </x:c>
      <x:c r="D67" s="134" t="str">
        <x:v>INST DE ACESSORIOS PARA RELIGADOR</x:v>
      </x:c>
      <x:c r="E67" s="35" t="str">
        <x:v>SERVIÇO 073</x:v>
      </x:c>
      <x:c r="F67" s="131" t="n">
        <x:v>37</x:v>
      </x:c>
      <x:c r="G67" s="38" t="n">
        <x:v>201608.15</x:v>
      </x:c>
      <x:c r="H67" s="38" t="n">
        <x:v>0</x:v>
      </x:c>
      <x:c r="I67" s="38" t="n">
        <x:f>H67-G67</x:f>
        <x:v>-201608.15</x:v>
      </x:c>
      <x:c r="J67" s="112" t="n">
        <x:v>37</x:v>
      </x:c>
      <x:c r="K67" s="38" t="n">
        <x:v>0</x:v>
      </x:c>
      <x:c r="L67" s="38" t="n">
        <x:v>201608.15</x:v>
      </x:c>
    </x:row>
    <x:row r="68">
      <x:c r="A68" s="117" t="str">
        <x:v>DISPONIBILIDADE O&amp;M</x:v>
      </x:c>
      <x:c r="B68" s="117" t="str">
        <x:v>O&amp;M</x:v>
      </x:c>
      <x:c r="C68" s="35" t="str">
        <x:v>5400099422</x:v>
      </x:c>
      <x:c r="D68" s="134" t="str">
        <x:v>N3,M3,B3,T3,E3,CN3 TRIF-MONT</x:v>
      </x:c>
      <x:c r="E68" s="35" t="str">
        <x:v>SERVIÇO 073</x:v>
      </x:c>
      <x:c r="F68" s="131" t="n">
        <x:v>230</x:v>
      </x:c>
      <x:c r="G68" s="38" t="n">
        <x:v>197780.98</x:v>
      </x:c>
      <x:c r="H68" s="38" t="n">
        <x:v>246159.8</x:v>
      </x:c>
      <x:c r="I68" s="38" t="n">
        <x:f>H68-G68</x:f>
        <x:v>48378.81999999998</x:v>
      </x:c>
      <x:c r="J68" s="112" t="n">
        <x:v>118</x:v>
      </x:c>
      <x:c r="K68" s="38" t="n">
        <x:v>0</x:v>
      </x:c>
      <x:c r="L68" s="38" t="n">
        <x:v>197780.98</x:v>
      </x:c>
    </x:row>
    <x:row r="69">
      <x:c r="A69" s="117" t="str">
        <x:v>DISPONIBILIDADE O&amp;M</x:v>
      </x:c>
      <x:c r="B69" s="117" t="str">
        <x:v>O&amp;M</x:v>
      </x:c>
      <x:c r="C69" s="35" t="str">
        <x:v>5400099018</x:v>
      </x:c>
      <x:c r="D69" s="134" t="str">
        <x:v>AS11 - MONTAGEM</x:v>
      </x:c>
      <x:c r="E69" s="35" t="str">
        <x:v>SERVIÇO 073</x:v>
      </x:c>
      <x:c r="F69" s="131" t="n">
        <x:v>1894</x:v>
      </x:c>
      <x:c r="G69" s="38" t="n">
        <x:v>193966.86</x:v>
      </x:c>
      <x:c r="H69" s="38" t="n">
        <x:v>448139.34</x:v>
      </x:c>
      <x:c r="I69" s="38" t="n">
        <x:f>H69-G69</x:f>
        <x:v>254172.48000000004</x:v>
      </x:c>
      <x:c r="J69" s="112" t="n">
        <x:v>410</x:v>
      </x:c>
      <x:c r="K69" s="38" t="n">
        <x:v>20997.82</x:v>
      </x:c>
      <x:c r="L69" s="38" t="n">
        <x:v>172969.04</x:v>
      </x:c>
    </x:row>
    <x:row r="70">
      <x:c r="A70" s="117" t="str">
        <x:v>DISPONIBILIDADE O&amp;M</x:v>
      </x:c>
      <x:c r="B70" s="117" t="str">
        <x:v>O&amp;M</x:v>
      </x:c>
      <x:c r="C70" s="35" t="str">
        <x:v>5400099212</x:v>
      </x:c>
      <x:c r="D70" s="134" t="str">
        <x:v>INST ACES P/TRAFO TRIF SUPORTE SIMPL</x:v>
      </x:c>
      <x:c r="E70" s="35" t="str">
        <x:v>SERVIÇO 073</x:v>
      </x:c>
      <x:c r="F70" s="131" t="n">
        <x:v>107</x:v>
      </x:c>
      <x:c r="G70" s="38" t="n">
        <x:v>190036.72</x:v>
      </x:c>
      <x:c r="H70" s="38" t="n">
        <x:v>0</x:v>
      </x:c>
      <x:c r="I70" s="38" t="n">
        <x:f>H70-G70</x:f>
        <x:v>-190036.72</x:v>
      </x:c>
      <x:c r="J70" s="112" t="n">
        <x:v>104</x:v>
      </x:c>
      <x:c r="K70" s="38" t="n">
        <x:v>4242.37</x:v>
      </x:c>
      <x:c r="L70" s="38" t="n">
        <x:v>185794.35</x:v>
      </x:c>
    </x:row>
    <x:row r="71">
      <x:c r="A71" s="117" t="str">
        <x:v>DISPONIBILIDADE O&amp;M</x:v>
      </x:c>
      <x:c r="B71" s="117" t="str">
        <x:v>O&amp;M</x:v>
      </x:c>
      <x:c r="C71" s="35" t="str">
        <x:v>5400099446</x:v>
      </x:c>
      <x:c r="D71" s="134" t="str">
        <x:v>PARA-RAIO 3 PÇS, MONTAGEM C/ REDE ENERG</x:v>
      </x:c>
      <x:c r="E71" s="35" t="str">
        <x:v>SERVIÇO 073</x:v>
      </x:c>
      <x:c r="F71" s="131" t="n">
        <x:v>134</x:v>
      </x:c>
      <x:c r="G71" s="38" t="n">
        <x:v>185778.97</x:v>
      </x:c>
      <x:c r="H71" s="38" t="n">
        <x:v>52359.16</x:v>
      </x:c>
      <x:c r="I71" s="38" t="n">
        <x:f>H71-G71</x:f>
        <x:v>-133419.81</x:v>
      </x:c>
      <x:c r="J71" s="112" t="n">
        <x:v>114</x:v>
      </x:c>
      <x:c r="K71" s="38" t="n">
        <x:v>10518.72</x:v>
      </x:c>
      <x:c r="L71" s="38" t="n">
        <x:v>175260.25</x:v>
      </x:c>
    </x:row>
    <x:row r="72">
      <x:c r="A72" s="117" t="str">
        <x:v>DISPONIBILIDADE O&amp;M</x:v>
      </x:c>
      <x:c r="B72" s="117" t="str">
        <x:v>O&amp;M</x:v>
      </x:c>
      <x:c r="C72" s="35" t="str">
        <x:v>5400099092</x:v>
      </x:c>
      <x:c r="D72" s="134" t="str">
        <x:v>CHAVE FUSIVEL 3 PECAS-RETIR C/RD ENERG</x:v>
      </x:c>
      <x:c r="E72" s="35" t="str">
        <x:v>SERVIÇO 073</x:v>
      </x:c>
      <x:c r="F72" s="131" t="n">
        <x:v>134</x:v>
      </x:c>
      <x:c r="G72" s="38" t="n">
        <x:v>183615.15</x:v>
      </x:c>
      <x:c r="H72" s="38" t="n">
        <x:v>136133.28</x:v>
      </x:c>
      <x:c r="I72" s="38" t="n">
        <x:f>H72-G72</x:f>
        <x:v>-47481.869999999995</x:v>
      </x:c>
      <x:c r="J72" s="112" t="n">
        <x:v>126</x:v>
      </x:c>
      <x:c r="K72" s="38" t="n">
        <x:v>15825.82</x:v>
      </x:c>
      <x:c r="L72" s="38" t="n">
        <x:v>167789.33</x:v>
      </x:c>
    </x:row>
    <x:row r="73">
      <x:c r="A73" s="117" t="str">
        <x:v>DISPONIBILIDADE O&amp;M</x:v>
      </x:c>
      <x:c r="B73" s="117" t="str">
        <x:v>O&amp;M</x:v>
      </x:c>
      <x:c r="C73" s="35" t="str">
        <x:v>5400099127</x:v>
      </x:c>
      <x:c r="D73" s="134" t="str">
        <x:v>DESMONT E REINSTAL LUMIN COMPLETA,P/PÇ</x:v>
      </x:c>
      <x:c r="E73" s="35" t="str">
        <x:v>SERVIÇO 073</x:v>
      </x:c>
      <x:c r="F73" s="131" t="n">
        <x:v>339</x:v>
      </x:c>
      <x:c r="G73" s="38" t="n">
        <x:v>181801.34</x:v>
      </x:c>
      <x:c r="H73" s="38" t="n">
        <x:v>247314.06</x:v>
      </x:c>
      <x:c r="I73" s="38" t="n">
        <x:f>H73-G73</x:f>
        <x:v>65512.72</x:v>
      </x:c>
      <x:c r="J73" s="112" t="n">
        <x:v>135</x:v>
      </x:c>
      <x:c r="K73" s="38" t="n">
        <x:v>0</x:v>
      </x:c>
      <x:c r="L73" s="38" t="n">
        <x:v>181801.34</x:v>
      </x:c>
    </x:row>
    <x:row r="74">
      <x:c r="A74" s="117" t="str">
        <x:v>DISPONIBILIDADE O&amp;M</x:v>
      </x:c>
      <x:c r="B74" s="117" t="str">
        <x:v>O&amp;M</x:v>
      </x:c>
      <x:c r="C74" s="35" t="str">
        <x:v>5400099465</x:v>
      </x:c>
      <x:c r="D74" s="134" t="str">
        <x:v>PODA ARV INTEI E/OU ABATE COM-REDE ENERG</x:v>
      </x:c>
      <x:c r="E74" s="35" t="str">
        <x:v>SERVIÇO 073</x:v>
      </x:c>
      <x:c r="F74" s="131" t="n">
        <x:v>65</x:v>
      </x:c>
      <x:c r="G74" s="38" t="n">
        <x:v>174570.49</x:v>
      </x:c>
      <x:c r="H74" s="38" t="n">
        <x:v>46051.85</x:v>
      </x:c>
      <x:c r="I74" s="38" t="n">
        <x:f>H74-G74</x:f>
        <x:v>-128518.63999999998</x:v>
      </x:c>
      <x:c r="J74" s="112" t="n">
        <x:v>28</x:v>
      </x:c>
      <x:c r="K74" s="38" t="n">
        <x:v>169190.37</x:v>
      </x:c>
      <x:c r="L74" s="38" t="n">
        <x:v>5380.12</x:v>
      </x:c>
    </x:row>
    <x:row r="75">
      <x:c r="A75" s="117" t="str">
        <x:v>DISPONIBILIDADE O&amp;M</x:v>
      </x:c>
      <x:c r="B75" s="117" t="str">
        <x:v>O&amp;M</x:v>
      </x:c>
      <x:c r="C75" s="35" t="str">
        <x:v>5400099101</x:v>
      </x:c>
      <x:c r="D75" s="134" t="str">
        <x:v>CONCRET BASE TOTAL E DIAM DA VL 1700MM</x:v>
      </x:c>
      <x:c r="E75" s="35" t="str">
        <x:v>SERVIÇO 073</x:v>
      </x:c>
      <x:c r="F75" s="131" t="n">
        <x:v>16</x:v>
      </x:c>
      <x:c r="G75" s="38" t="n">
        <x:v>170816.96</x:v>
      </x:c>
      <x:c r="H75" s="38" t="n">
        <x:v>27555.84</x:v>
      </x:c>
      <x:c r="I75" s="38" t="n">
        <x:f>H75-G75</x:f>
        <x:v>-143261.12</x:v>
      </x:c>
      <x:c r="J75" s="112" t="n">
        <x:v>10</x:v>
      </x:c>
      <x:c r="K75" s="38" t="n">
        <x:v>0</x:v>
      </x:c>
      <x:c r="L75" s="38" t="n">
        <x:v>170816.96</x:v>
      </x:c>
    </x:row>
    <x:row r="76">
      <x:c r="A76" s="117" t="str">
        <x:v>DISPONIBILIDADE O&amp;M</x:v>
      </x:c>
      <x:c r="B76" s="117" t="str">
        <x:v>O&amp;M</x:v>
      </x:c>
      <x:c r="C76" s="35" t="str">
        <x:v>5400099221</x:v>
      </x:c>
      <x:c r="D76" s="134" t="str">
        <x:v>INST CA,CAA,CAZ/CORDO,&gt; 1/0AWG-POST CON</x:v>
      </x:c>
      <x:c r="E76" s="35" t="str">
        <x:v>SERVIÇO 073</x:v>
      </x:c>
      <x:c r="F76" s="131" t="n">
        <x:v>17.639</x:v>
      </x:c>
      <x:c r="G76" s="38" t="n">
        <x:v>167697.15</x:v>
      </x:c>
      <x:c r="H76" s="38" t="n">
        <x:v>127529.97</x:v>
      </x:c>
      <x:c r="I76" s="38" t="n">
        <x:f>H76-G76</x:f>
        <x:v>-40167.17999999999</x:v>
      </x:c>
      <x:c r="J76" s="112" t="n">
        <x:v>9</x:v>
      </x:c>
      <x:c r="K76" s="38" t="n">
        <x:v>0</x:v>
      </x:c>
      <x:c r="L76" s="38" t="n">
        <x:v>167697.15</x:v>
      </x:c>
    </x:row>
    <x:row r="77">
      <x:c r="A77" s="117" t="str">
        <x:v>DISPONIBILIDADE O&amp;M</x:v>
      </x:c>
      <x:c r="B77" s="117" t="str">
        <x:v>O&amp;M</x:v>
      </x:c>
      <x:c r="C77" s="35" t="str">
        <x:v>5400099202</x:v>
      </x:c>
      <x:c r="D77" s="134" t="str">
        <x:v>IMPLANT DE POSTES DE 13 A 15 METROS</x:v>
      </x:c>
      <x:c r="E77" s="35" t="str">
        <x:v>SERVIÇO 073</x:v>
      </x:c>
      <x:c r="F77" s="131" t="n">
        <x:v>80</x:v>
      </x:c>
      <x:c r="G77" s="38" t="n">
        <x:v>163202.4</x:v>
      </x:c>
      <x:c r="H77" s="38" t="n">
        <x:v>140912.8</x:v>
      </x:c>
      <x:c r="I77" s="38" t="n">
        <x:f>H77-G77</x:f>
        <x:v>-22289.600000000006</x:v>
      </x:c>
      <x:c r="J77" s="112" t="n">
        <x:v>18</x:v>
      </x:c>
      <x:c r="K77" s="38" t="n">
        <x:v>0</x:v>
      </x:c>
      <x:c r="L77" s="38" t="n">
        <x:v>163202.4</x:v>
      </x:c>
    </x:row>
    <x:row r="78">
      <x:c r="A78" s="117" t="str">
        <x:v>DISPONIBILIDADE O&amp;M</x:v>
      </x:c>
      <x:c r="B78" s="117" t="str">
        <x:v>O&amp;M</x:v>
      </x:c>
      <x:c r="C78" s="35" t="str">
        <x:v>5400099528</x:v>
      </x:c>
      <x:c r="D78" s="134" t="str">
        <x:v>RETIR C. Al,CAZ/CORD,ATE 1/0AWG-POST MAD</x:v>
      </x:c>
      <x:c r="E78" s="35" t="str">
        <x:v>SERVIÇO 073</x:v>
      </x:c>
      <x:c r="F78" s="131" t="n">
        <x:v>66.287</x:v>
      </x:c>
      <x:c r="G78" s="38" t="n">
        <x:v>161595.11</x:v>
      </x:c>
      <x:c r="H78" s="38" t="n">
        <x:v>182952.12</x:v>
      </x:c>
      <x:c r="I78" s="38" t="n">
        <x:f>H78-G78</x:f>
        <x:v>21357.01000000001</x:v>
      </x:c>
      <x:c r="J78" s="112" t="n">
        <x:v>83</x:v>
      </x:c>
      <x:c r="K78" s="38" t="n">
        <x:v>0</x:v>
      </x:c>
      <x:c r="L78" s="38" t="n">
        <x:v>161595.11</x:v>
      </x:c>
    </x:row>
    <x:row r="79">
      <x:c r="A79" s="117" t="str">
        <x:v>DISPONIBILIDADE O&amp;M</x:v>
      </x:c>
      <x:c r="B79" s="117" t="str">
        <x:v>O&amp;M</x:v>
      </x:c>
      <x:c r="C79" s="35" t="str">
        <x:v>5400099423</x:v>
      </x:c>
      <x:c r="D79" s="134" t="str">
        <x:v>N3,M3,B3,T3,E3,CN3 TRIF-MONT C/RD ENERG</x:v>
      </x:c>
      <x:c r="E79" s="35" t="str">
        <x:v>SERVIÇO 073</x:v>
      </x:c>
      <x:c r="F79" s="131" t="n">
        <x:v>71</x:v>
      </x:c>
      <x:c r="G79" s="38" t="n">
        <x:v>154265.72</x:v>
      </x:c>
      <x:c r="H79" s="38" t="n">
        <x:v>88897.68</x:v>
      </x:c>
      <x:c r="I79" s="38" t="n">
        <x:f>H79-G79</x:f>
        <x:v>-65368.04000000001</x:v>
      </x:c>
      <x:c r="J79" s="112" t="n">
        <x:v>57</x:v>
      </x:c>
      <x:c r="K79" s="38" t="n">
        <x:v>31498.06</x:v>
      </x:c>
      <x:c r="L79" s="38" t="n">
        <x:v>122767.66</x:v>
      </x:c>
    </x:row>
    <x:row r="80">
      <x:c r="A80" s="117" t="str">
        <x:v>DISPONIBILIDADE O&amp;M</x:v>
      </x:c>
      <x:c r="B80" s="117" t="str">
        <x:v>O&amp;M</x:v>
      </x:c>
      <x:c r="C80" s="35" t="str">
        <x:v>5400099218</x:v>
      </x:c>
      <x:c r="D80" s="134" t="str">
        <x:v>INST CA PROTG/MULTIP,&gt; 1/0AWG-POST CON</x:v>
      </x:c>
      <x:c r="E80" s="35" t="str">
        <x:v>SERVIÇO 073</x:v>
      </x:c>
      <x:c r="F80" s="131" t="n">
        <x:v>12.879</x:v>
      </x:c>
      <x:c r="G80" s="38" t="n">
        <x:v>146885.5</x:v>
      </x:c>
      <x:c r="H80" s="38" t="n">
        <x:v>121835.34</x:v>
      </x:c>
      <x:c r="I80" s="38" t="n">
        <x:f>H80-G80</x:f>
        <x:v>-25050.160000000003</x:v>
      </x:c>
      <x:c r="J80" s="112" t="n">
        <x:v>43</x:v>
      </x:c>
      <x:c r="K80" s="38" t="n">
        <x:v>14.56</x:v>
      </x:c>
      <x:c r="L80" s="38" t="n">
        <x:v>146870.94</x:v>
      </x:c>
    </x:row>
    <x:row r="81">
      <x:c r="A81" s="117" t="str">
        <x:v>DISPONIBILIDADE O&amp;M</x:v>
      </x:c>
      <x:c r="B81" s="117" t="str">
        <x:v>O&amp;M</x:v>
      </x:c>
      <x:c r="C81" s="35" t="str">
        <x:v>5400099722</x:v>
      </x:c>
      <x:c r="D81" s="134" t="str">
        <x:v>TRANSP. POSTE CONC SUCAT, P/METRO,POR KM</x:v>
      </x:c>
      <x:c r="E81" s="35" t="str">
        <x:v>SERVIÇO 073</x:v>
      </x:c>
      <x:c r="F81" s="131" t="n">
        <x:v>90626.95</x:v>
      </x:c>
      <x:c r="G81" s="38" t="n">
        <x:v>133179.96</x:v>
      </x:c>
      <x:c r="H81" s="38" t="n">
        <x:v>0</x:v>
      </x:c>
      <x:c r="I81" s="38" t="n">
        <x:f>H81-G81</x:f>
        <x:v>-133179.96</x:v>
      </x:c>
      <x:c r="J81" s="112" t="n">
        <x:v>65</x:v>
      </x:c>
      <x:c r="K81" s="38" t="n">
        <x:v>0</x:v>
      </x:c>
      <x:c r="L81" s="38" t="n">
        <x:v>133179.96</x:v>
      </x:c>
    </x:row>
    <x:row r="82">
      <x:c r="A82" s="162" t="str">
        <x:v>PERDAS | DISPONIBILIDADE</x:v>
      </x:c>
      <x:c r="B82" s="162" t="str">
        <x:v>PERDAS</x:v>
      </x:c>
      <x:c r="C82" s="35" t="str">
        <x:v>5015021018</x:v>
      </x:c>
      <x:c r="D82" s="134" t="str">
        <x:v>INST MEDIDOR CONCENTR C/ TLI SUST SMC</x:v>
      </x:c>
      <x:c r="E82" s="35" t="str">
        <x:v>SERVIÇO NOVO</x:v>
      </x:c>
      <x:c r="F82" s="131" t="n">
        <x:v>1072</x:v>
      </x:c>
      <x:c r="G82" s="38" t="n">
        <x:v>116665.76</x:v>
      </x:c>
      <x:c r="H82" s="38" t="n">
        <x:v>1262173.59</x:v>
      </x:c>
      <x:c r="I82" s="38" t="n">
        <x:f>H82-G82</x:f>
        <x:v>1145507.83</x:v>
      </x:c>
      <x:c r="J82" s="112" t="n">
        <x:v>14</x:v>
      </x:c>
      <x:c r="K82" s="38" t="n">
        <x:v>116665.76</x:v>
      </x:c>
      <x:c r="L82" s="38" t="n">
        <x:v>0</x:v>
      </x:c>
    </x:row>
    <x:row r="83">
      <x:c r="A83" s="117" t="str">
        <x:v>DISPONIBILIDADE O&amp;M</x:v>
      </x:c>
      <x:c r="B83" s="117" t="str">
        <x:v>O&amp;M</x:v>
      </x:c>
      <x:c r="C83" s="35" t="str">
        <x:v>5400099002</x:v>
      </x:c>
      <x:c r="D83" s="134" t="str">
        <x:v>ABATE E/OU PODA,POR ARV ISOL, C/EQP PODA</x:v>
      </x:c>
      <x:c r="E83" s="35" t="str">
        <x:v>SERVIÇO 073</x:v>
      </x:c>
      <x:c r="F83" s="131" t="n">
        <x:v>980</x:v>
      </x:c>
      <x:c r="G83" s="38" t="n">
        <x:v>114868.58</x:v>
      </x:c>
      <x:c r="H83" s="38" t="n">
        <x:v>167599.6</x:v>
      </x:c>
      <x:c r="I83" s="38" t="n">
        <x:f>H83-G83</x:f>
        <x:v>52731.020000000004</x:v>
      </x:c>
      <x:c r="J83" s="112" t="n">
        <x:v>233</x:v>
      </x:c>
      <x:c r="K83" s="38" t="n">
        <x:v>91483.44</x:v>
      </x:c>
      <x:c r="L83" s="38" t="n">
        <x:v>23385.14</x:v>
      </x:c>
    </x:row>
    <x:row r="84">
      <x:c r="A84" s="117" t="str">
        <x:v>DISPONIBILIDADE O&amp;M</x:v>
      </x:c>
      <x:c r="B84" s="117" t="str">
        <x:v>O&amp;M</x:v>
      </x:c>
      <x:c r="C84" s="35" t="str">
        <x:v>5400099455</x:v>
      </x:c>
      <x:c r="D84" s="134" t="str">
        <x:v>PARA-RAIOS 3 PEÇAS-RETIR C/RD ENERG</x:v>
      </x:c>
      <x:c r="E84" s="35" t="str">
        <x:v>SERVIÇO 073</x:v>
      </x:c>
      <x:c r="F84" s="131" t="n">
        <x:v>117</x:v>
      </x:c>
      <x:c r="G84" s="38" t="n">
        <x:v>106741.13</x:v>
      </x:c>
      <x:c r="H84" s="38" t="n">
        <x:v>28691.91</x:v>
      </x:c>
      <x:c r="I84" s="38" t="n">
        <x:f>H84-G84</x:f>
        <x:v>-78049.22</x:v>
      </x:c>
      <x:c r="J84" s="112" t="n">
        <x:v>105</x:v>
      </x:c>
      <x:c r="K84" s="38" t="n">
        <x:v>6060.94</x:v>
      </x:c>
      <x:c r="L84" s="38" t="n">
        <x:v>100680.19</x:v>
      </x:c>
    </x:row>
    <x:row r="85">
      <x:c r="A85" s="117" t="str">
        <x:v>DISPONIBILIDADE O&amp;M</x:v>
      </x:c>
      <x:c r="B85" s="117" t="str">
        <x:v>O&amp;M</x:v>
      </x:c>
      <x:c r="C85" s="35" t="str">
        <x:v>5400099346</x:v>
      </x:c>
      <x:c r="D85" s="134" t="str">
        <x:v>LOCAÇÃO DE ESTRUTURA</x:v>
      </x:c>
      <x:c r="E85" s="35" t="str">
        <x:v>SERVIÇO 073</x:v>
      </x:c>
      <x:c r="F85" s="131" t="n">
        <x:v>838</x:v>
      </x:c>
      <x:c r="G85" s="38" t="n">
        <x:v>102252.76</x:v>
      </x:c>
      <x:c r="H85" s="38" t="n">
        <x:v>0</x:v>
      </x:c>
      <x:c r="I85" s="38" t="n">
        <x:f>H85-G85</x:f>
        <x:v>-102252.76</x:v>
      </x:c>
      <x:c r="J85" s="112" t="n">
        <x:v>218</x:v>
      </x:c>
      <x:c r="K85" s="38" t="n">
        <x:v>0</x:v>
      </x:c>
      <x:c r="L85" s="38" t="n">
        <x:v>102252.76</x:v>
      </x:c>
    </x:row>
    <x:row r="86">
      <x:c r="A86" s="117" t="str">
        <x:v>DISPONIBILIDADE O&amp;M</x:v>
      </x:c>
      <x:c r="B86" s="117" t="str">
        <x:v>O&amp;M</x:v>
      </x:c>
      <x:c r="C86" s="35" t="str">
        <x:v>5400099237</x:v>
      </x:c>
      <x:c r="D86" s="134" t="str">
        <x:v>INST CONEC P/LV,3 FASES,RD ENERG</x:v>
      </x:c>
      <x:c r="E86" s="35" t="str">
        <x:v>SERVIÇO 073</x:v>
      </x:c>
      <x:c r="F86" s="131" t="n">
        <x:v>173</x:v>
      </x:c>
      <x:c r="G86" s="38" t="n">
        <x:v>100668.94</x:v>
      </x:c>
      <x:c r="H86" s="38" t="n">
        <x:v>140742.42</x:v>
      </x:c>
      <x:c r="I86" s="38" t="n">
        <x:f>H86-G86</x:f>
        <x:v>40073.48000000001</x:v>
      </x:c>
      <x:c r="J86" s="112" t="n">
        <x:v>147</x:v>
      </x:c>
      <x:c r="K86" s="38" t="n">
        <x:v>17385.05</x:v>
      </x:c>
      <x:c r="L86" s="38" t="n">
        <x:v>83283.89</x:v>
      </x:c>
    </x:row>
    <x:row r="87">
      <x:c r="A87" s="117" t="str">
        <x:v>DISPONIBILIDADE O&amp;M</x:v>
      </x:c>
      <x:c r="B87" s="117" t="str">
        <x:v>O&amp;M</x:v>
      </x:c>
      <x:c r="C87" s="35" t="str">
        <x:v>5400099397</x:v>
      </x:c>
      <x:c r="D87" s="134" t="str">
        <x:v>N1, M1, B1, T1, E1 TRIFASICA - RETIRADA</x:v>
      </x:c>
      <x:c r="E87" s="35" t="str">
        <x:v>SERVIÇO 073</x:v>
      </x:c>
      <x:c r="F87" s="131" t="n">
        <x:v>518</x:v>
      </x:c>
      <x:c r="G87" s="38" t="n">
        <x:v>95501.52</x:v>
      </x:c>
      <x:c r="H87" s="38" t="n">
        <x:v>253498.84</x:v>
      </x:c>
      <x:c r="I87" s="38" t="n">
        <x:f>H87-G87</x:f>
        <x:v>157997.32</x:v>
      </x:c>
      <x:c r="J87" s="112" t="n">
        <x:v>246</x:v>
      </x:c>
      <x:c r="K87" s="38" t="n">
        <x:v>7016.47</x:v>
      </x:c>
      <x:c r="L87" s="38" t="n">
        <x:v>88485.05</x:v>
      </x:c>
    </x:row>
    <x:row r="88">
      <x:c r="A88" s="117" t="str">
        <x:v>DISPONIBILIDADE O&amp;M</x:v>
      </x:c>
      <x:c r="B88" s="117" t="str">
        <x:v>O&amp;M</x:v>
      </x:c>
      <x:c r="C88" s="35" t="str">
        <x:v>5400099087</x:v>
      </x:c>
      <x:c r="D88" s="134" t="str">
        <x:v>CHAVE FUSIVEL 1 PÇ, MONTAGEM C/ RD ENERG</x:v>
      </x:c>
      <x:c r="E88" s="35" t="str">
        <x:v>SERVIÇO 073</x:v>
      </x:c>
      <x:c r="F88" s="131" t="n">
        <x:v>101</x:v>
      </x:c>
      <x:c r="G88" s="38" t="n">
        <x:v>94311.32</x:v>
      </x:c>
      <x:c r="H88" s="38" t="n">
        <x:v>38448.68</x:v>
      </x:c>
      <x:c r="I88" s="38" t="n">
        <x:f>H88-G88</x:f>
        <x:v>-55862.64000000001</x:v>
      </x:c>
      <x:c r="J88" s="112" t="n">
        <x:v>82</x:v>
      </x:c>
      <x:c r="K88" s="38" t="n">
        <x:v>24041.67</x:v>
      </x:c>
      <x:c r="L88" s="38" t="n">
        <x:v>70269.65</x:v>
      </x:c>
    </x:row>
    <x:row r="89">
      <x:c r="A89" s="117" t="str">
        <x:v>DISPONIBILIDADE O&amp;M</x:v>
      </x:c>
      <x:c r="B89" s="117" t="str">
        <x:v>O&amp;M</x:v>
      </x:c>
      <x:c r="C89" s="35" t="str">
        <x:v>5025300041</x:v>
      </x:c>
      <x:c r="D89" s="134" t="str">
        <x:v>TURMA LM 7 HOMENS DISPON</x:v>
      </x:c>
      <x:c r="E89" s="35" t="str">
        <x:v>SERVIÇO 073</x:v>
      </x:c>
      <x:c r="F89" s="131" t="n">
        <x:v>90.327</x:v>
      </x:c>
      <x:c r="G89" s="38" t="n">
        <x:v>88823.06</x:v>
      </x:c>
      <x:c r="H89" s="38" t="n">
        <x:v>78327.06</x:v>
      </x:c>
      <x:c r="I89" s="38" t="n">
        <x:f>H89-G89</x:f>
        <x:v>-10496</x:v>
      </x:c>
      <x:c r="J89" s="112" t="n">
        <x:v>1</x:v>
      </x:c>
      <x:c r="K89" s="38" t="n">
        <x:v>88823.06</x:v>
      </x:c>
      <x:c r="L89" s="38" t="n">
        <x:v>0</x:v>
      </x:c>
    </x:row>
    <x:row r="90">
      <x:c r="A90" s="117" t="str">
        <x:v>DISPONIBILIDADE O&amp;M</x:v>
      </x:c>
      <x:c r="B90" s="117" t="str">
        <x:v>O&amp;M</x:v>
      </x:c>
      <x:c r="C90" s="35" t="str">
        <x:v>5400099591</x:v>
      </x:c>
      <x:c r="D90" s="134" t="str">
        <x:v>RETIR TRAFO TRIF SUPORTE SIMPL</x:v>
      </x:c>
      <x:c r="E90" s="35" t="str">
        <x:v>SERVIÇO 073</x:v>
      </x:c>
      <x:c r="F90" s="131" t="n">
        <x:v>66</x:v>
      </x:c>
      <x:c r="G90" s="38" t="n">
        <x:v>88258.5</x:v>
      </x:c>
      <x:c r="H90" s="38" t="n">
        <x:v>143148.06</x:v>
      </x:c>
      <x:c r="I90" s="38" t="n">
        <x:f>H90-G90</x:f>
        <x:v>54889.56</x:v>
      </x:c>
      <x:c r="J90" s="112" t="n">
        <x:v>63</x:v>
      </x:c>
      <x:c r="K90" s="38" t="n">
        <x:v>4011.75</x:v>
      </x:c>
      <x:c r="L90" s="38" t="n">
        <x:v>84246.75</x:v>
      </x:c>
    </x:row>
    <x:row r="91">
      <x:c r="A91" s="117" t="str">
        <x:v>DISPONIBILIDADE O&amp;M</x:v>
      </x:c>
      <x:c r="B91" s="117" t="str">
        <x:v>O&amp;M</x:v>
      </x:c>
      <x:c r="C91" s="35" t="str">
        <x:v>5400099741</x:v>
      </x:c>
      <x:c r="D91" s="134" t="str">
        <x:v>U1,U2,U3,U5 E UMA HASTE CURVA MT-MONT</x:v>
      </x:c>
      <x:c r="E91" s="35" t="str">
        <x:v>SERVIÇO 073</x:v>
      </x:c>
      <x:c r="F91" s="131" t="n">
        <x:v>524</x:v>
      </x:c>
      <x:c r="G91" s="38" t="n">
        <x:v>86555.05</x:v>
      </x:c>
      <x:c r="H91" s="38" t="n">
        <x:v>191207.6</x:v>
      </x:c>
      <x:c r="I91" s="38" t="n">
        <x:f>H91-G91</x:f>
        <x:v>104652.55</x:v>
      </x:c>
      <x:c r="J91" s="112" t="n">
        <x:v>210</x:v>
      </x:c>
      <x:c r="K91" s="38" t="n">
        <x:v>105.93</x:v>
      </x:c>
      <x:c r="L91" s="38" t="n">
        <x:v>86449.12</x:v>
      </x:c>
    </x:row>
    <x:row r="92">
      <x:c r="A92" s="117" t="str">
        <x:v>DISPONIBILIDADE O&amp;M</x:v>
      </x:c>
      <x:c r="B92" s="117" t="str">
        <x:v>O&amp;M</x:v>
      </x:c>
      <x:c r="C92" s="35" t="str">
        <x:v>5400099185</x:v>
      </x:c>
      <x:c r="D92" s="134" t="str">
        <x:v>FECHAMENTO DE CAVA, POR UNIDADE</x:v>
      </x:c>
      <x:c r="E92" s="35" t="str">
        <x:v>SERVIÇO 073</x:v>
      </x:c>
      <x:c r="F92" s="131" t="n">
        <x:v>1469</x:v>
      </x:c>
      <x:c r="G92" s="38" t="n">
        <x:v>78485.01</x:v>
      </x:c>
      <x:c r="H92" s="38" t="n">
        <x:v>0</x:v>
      </x:c>
      <x:c r="I92" s="38" t="n">
        <x:f>H92-G92</x:f>
        <x:v>-78485.01</x:v>
      </x:c>
      <x:c r="J92" s="112" t="n">
        <x:v>581</x:v>
      </x:c>
      <x:c r="K92" s="38" t="n">
        <x:v>985.63</x:v>
      </x:c>
      <x:c r="L92" s="38" t="n">
        <x:v>77499.38</x:v>
      </x:c>
    </x:row>
    <x:row r="93">
      <x:c r="A93" s="117" t="str">
        <x:v>DISPONIBILIDADE O&amp;M</x:v>
      </x:c>
      <x:c r="B93" s="117" t="str">
        <x:v>O&amp;M</x:v>
      </x:c>
      <x:c r="C93" s="35" t="str">
        <x:v>5400099207</x:v>
      </x:c>
      <x:c r="D93" s="134" t="str">
        <x:v>INST ACES P/REGUL TRIF, 3 UN  MONT BASE</x:v>
      </x:c>
      <x:c r="E93" s="35" t="str">
        <x:v>SERVIÇO 073</x:v>
      </x:c>
      <x:c r="F93" s="131" t="n">
        <x:v>2</x:v>
      </x:c>
      <x:c r="G93" s="38" t="n">
        <x:v>78165.72</x:v>
      </x:c>
      <x:c r="H93" s="38" t="n">
        <x:v>0</x:v>
      </x:c>
      <x:c r="I93" s="38" t="n">
        <x:f>H93-G93</x:f>
        <x:v>-78165.72</x:v>
      </x:c>
      <x:c r="J93" s="112" t="n">
        <x:v>2</x:v>
      </x:c>
      <x:c r="K93" s="38" t="n">
        <x:v>0</x:v>
      </x:c>
      <x:c r="L93" s="38" t="n">
        <x:v>78165.72</x:v>
      </x:c>
    </x:row>
    <x:row r="94">
      <x:c r="A94" s="117" t="str">
        <x:v>DISPONIBILIDADE O&amp;M</x:v>
      </x:c>
      <x:c r="B94" s="117" t="str">
        <x:v>O&amp;M</x:v>
      </x:c>
      <x:c r="C94" s="35" t="str">
        <x:v>5400099122</x:v>
      </x:c>
      <x:c r="D94" s="134" t="str">
        <x:v>DESLIG E RELIG RM TIPO MULTIPLEX, POR RM</x:v>
      </x:c>
      <x:c r="E94" s="35" t="str">
        <x:v>SERVIÇO 073</x:v>
      </x:c>
      <x:c r="F94" s="131" t="n">
        <x:v>1224</x:v>
      </x:c>
      <x:c r="G94" s="38" t="n">
        <x:v>77626.15</x:v>
      </x:c>
      <x:c r="H94" s="38" t="n">
        <x:v>92840.4</x:v>
      </x:c>
      <x:c r="I94" s="38" t="n">
        <x:f>H94-G94</x:f>
        <x:v>15214.25</x:v>
      </x:c>
      <x:c r="J94" s="112" t="n">
        <x:v>219</x:v>
      </x:c>
      <x:c r="K94" s="38" t="n">
        <x:v>0</x:v>
      </x:c>
      <x:c r="L94" s="38" t="n">
        <x:v>77626.15</x:v>
      </x:c>
    </x:row>
    <x:row r="95">
      <x:c r="A95" s="117" t="str">
        <x:v>DISPONIBILIDADE O&amp;M</x:v>
      </x:c>
      <x:c r="B95" s="117" t="str">
        <x:v>O&amp;M</x:v>
      </x:c>
      <x:c r="C95" s="35" t="str">
        <x:v>5400099714</x:v>
      </x:c>
      <x:c r="D95" s="134" t="str">
        <x:v>SUBS TRAFO MONOF SUPORTE SIMPL</x:v>
      </x:c>
      <x:c r="E95" s="35" t="str">
        <x:v>SERVIÇO 073</x:v>
      </x:c>
      <x:c r="F95" s="131" t="n">
        <x:v>33</x:v>
      </x:c>
      <x:c r="G95" s="38" t="n">
        <x:v>74729.82</x:v>
      </x:c>
      <x:c r="H95" s="38" t="n">
        <x:v>130134.51</x:v>
      </x:c>
      <x:c r="I95" s="38" t="n">
        <x:f>H95-G95</x:f>
        <x:v>55404.68999999999</x:v>
      </x:c>
      <x:c r="J95" s="112" t="n">
        <x:v>32</x:v>
      </x:c>
      <x:c r="K95" s="38" t="n">
        <x:v>0</x:v>
      </x:c>
      <x:c r="L95" s="38" t="n">
        <x:v>74729.82</x:v>
      </x:c>
    </x:row>
    <x:row r="96">
      <x:c r="A96" s="120" t="str">
        <x:v>DISPONIBILIDADE STC</x:v>
      </x:c>
      <x:c r="B96" s="120" t="str">
        <x:v>STC</x:v>
      </x:c>
      <x:c r="C96" s="35" t="str">
        <x:v>5082000091</x:v>
      </x:c>
      <x:c r="D96" s="134" t="str">
        <x:v>RETIRAR TRAFO DIST TRIF POSTE STC</x:v>
      </x:c>
      <x:c r="E96" s="35" t="str">
        <x:v>SERVIÇO 073</x:v>
      </x:c>
      <x:c r="F96" s="131" t="n">
        <x:v>14</x:v>
      </x:c>
      <x:c r="G96" s="38" t="n">
        <x:v>70998.34</x:v>
      </x:c>
      <x:c r="H96" s="38" t="n">
        <x:v>0</x:v>
      </x:c>
      <x:c r="I96" s="38" t="n">
        <x:f>H96-G96</x:f>
        <x:v>-70998.34</x:v>
      </x:c>
      <x:c r="J96" s="112" t="n">
        <x:v>12</x:v>
      </x:c>
      <x:c r="K96" s="38" t="n">
        <x:v>70998.34</x:v>
      </x:c>
      <x:c r="L96" s="38" t="n">
        <x:v>0</x:v>
      </x:c>
    </x:row>
    <x:row r="97">
      <x:c r="A97" s="117" t="str">
        <x:v>DISPONIBILIDADE O&amp;M</x:v>
      </x:c>
      <x:c r="B97" s="117" t="str">
        <x:v>O&amp;M</x:v>
      </x:c>
      <x:c r="C97" s="35" t="str">
        <x:v>5400099408</x:v>
      </x:c>
      <x:c r="D97" s="134" t="str">
        <x:v>N2, M2, B2, T2, E2 TRIFASICA - MONTAGEM</x:v>
      </x:c>
      <x:c r="E97" s="35" t="str">
        <x:v>SERVIÇO 073</x:v>
      </x:c>
      <x:c r="F97" s="131" t="n">
        <x:v>90</x:v>
      </x:c>
      <x:c r="G97" s="38" t="n">
        <x:v>70852.37</x:v>
      </x:c>
      <x:c r="H97" s="38" t="n">
        <x:v>85604.4</x:v>
      </x:c>
      <x:c r="I97" s="38" t="n">
        <x:f>H97-G97</x:f>
        <x:v>14752.029999999999</x:v>
      </x:c>
      <x:c r="J97" s="112" t="n">
        <x:v>38</x:v>
      </x:c>
      <x:c r="K97" s="38" t="n">
        <x:v>0</x:v>
      </x:c>
      <x:c r="L97" s="38" t="n">
        <x:v>70852.37</x:v>
      </x:c>
    </x:row>
    <x:row r="98">
      <x:c r="A98" s="117" t="str">
        <x:v>DISPONIBILIDADE O&amp;M</x:v>
      </x:c>
      <x:c r="B98" s="117" t="str">
        <x:v>O&amp;M</x:v>
      </x:c>
      <x:c r="C98" s="35" t="str">
        <x:v>5400099568</x:v>
      </x:c>
      <x:c r="D98" s="134" t="str">
        <x:v>RETIR DE RELIGADOR, POR UN</x:v>
      </x:c>
      <x:c r="E98" s="35" t="str">
        <x:v>SERVIÇO 073</x:v>
      </x:c>
      <x:c r="F98" s="131" t="n">
        <x:v>37</x:v>
      </x:c>
      <x:c r="G98" s="38" t="n">
        <x:v>69883.38</x:v>
      </x:c>
      <x:c r="H98" s="38" t="n">
        <x:v>139016.4</x:v>
      </x:c>
      <x:c r="I98" s="38" t="n">
        <x:f>H98-G98</x:f>
        <x:v>69133.01999999999</x:v>
      </x:c>
      <x:c r="J98" s="112" t="n">
        <x:v>37</x:v>
      </x:c>
      <x:c r="K98" s="38" t="n">
        <x:v>0</x:v>
      </x:c>
      <x:c r="L98" s="38" t="n">
        <x:v>69883.38</x:v>
      </x:c>
    </x:row>
    <x:row r="99">
      <x:c r="A99" s="117" t="str">
        <x:v>DISPONIBILIDADE O&amp;M</x:v>
      </x:c>
      <x:c r="B99" s="117" t="str">
        <x:v>O&amp;M</x:v>
      </x:c>
      <x:c r="C99" s="35" t="str">
        <x:v>5400099217</x:v>
      </x:c>
      <x:c r="D99" s="134" t="str">
        <x:v>INST CA PROT/MULTIP,ATE 1/0AWG-POST CON</x:v>
      </x:c>
      <x:c r="E99" s="35" t="str">
        <x:v>SERVIÇO 073</x:v>
      </x:c>
      <x:c r="F99" s="131" t="n">
        <x:v>7.302</x:v>
      </x:c>
      <x:c r="G99" s="38" t="n">
        <x:v>69421.43</x:v>
      </x:c>
      <x:c r="H99" s="38" t="n">
        <x:v>48923.4</x:v>
      </x:c>
      <x:c r="I99" s="38" t="n">
        <x:f>H99-G99</x:f>
        <x:v>-20498.02999999999</x:v>
      </x:c>
      <x:c r="J99" s="112" t="n">
        <x:v>49</x:v>
      </x:c>
      <x:c r="K99" s="38" t="n">
        <x:v>0</x:v>
      </x:c>
      <x:c r="L99" s="38" t="n">
        <x:v>69421.43</x:v>
      </x:c>
    </x:row>
    <x:row r="100">
      <x:c r="A100" s="117" t="str">
        <x:v>DISPONIBILIDADE O&amp;M</x:v>
      </x:c>
      <x:c r="B100" s="117" t="str">
        <x:v>O&amp;M</x:v>
      </x:c>
      <x:c r="C100" s="35" t="str">
        <x:v>5400099444</x:v>
      </x:c>
      <x:c r="D100" s="134" t="str">
        <x:v>PARA-RAIO 1 PÇ, MONTAGEM C/ REDE ENERG</x:v>
      </x:c>
      <x:c r="E100" s="35" t="str">
        <x:v>SERVIÇO 073</x:v>
      </x:c>
      <x:c r="F100" s="131" t="n">
        <x:v>100</x:v>
      </x:c>
      <x:c r="G100" s="38" t="n">
        <x:v>69348.34</x:v>
      </x:c>
      <x:c r="H100" s="38" t="n">
        <x:v>39074</x:v>
      </x:c>
      <x:c r="I100" s="38" t="n">
        <x:f>H100-G100</x:f>
        <x:v>-30274.339999999997</x:v>
      </x:c>
      <x:c r="J100" s="112" t="n">
        <x:v>94</x:v>
      </x:c>
      <x:c r="K100" s="38" t="n">
        <x:v>4710.58</x:v>
      </x:c>
      <x:c r="L100" s="38" t="n">
        <x:v>64637.76</x:v>
      </x:c>
    </x:row>
    <x:row r="101">
      <x:c r="A101" s="117" t="str">
        <x:v>DISPONIBILIDADE O&amp;M</x:v>
      </x:c>
      <x:c r="B101" s="117" t="str">
        <x:v>O&amp;M</x:v>
      </x:c>
      <x:c r="C101" s="35" t="str">
        <x:v>5400099016</x:v>
      </x:c>
      <x:c r="D101" s="134" t="str">
        <x:v>APRUMAR POSTES</x:v>
      </x:c>
      <x:c r="E101" s="35" t="str">
        <x:v>SERVIÇO 073</x:v>
      </x:c>
      <x:c r="F101" s="131" t="n">
        <x:v>150</x:v>
      </x:c>
      <x:c r="G101" s="38" t="n">
        <x:v>67855.83</x:v>
      </x:c>
      <x:c r="H101" s="38" t="n">
        <x:v>97758</x:v>
      </x:c>
      <x:c r="I101" s="38" t="n">
        <x:f>H101-G101</x:f>
        <x:v>29902.17</x:v>
      </x:c>
      <x:c r="J101" s="112" t="n">
        <x:v>107</x:v>
      </x:c>
      <x:c r="K101" s="38" t="n">
        <x:v>5310.9</x:v>
      </x:c>
      <x:c r="L101" s="38" t="n">
        <x:v>62544.93</x:v>
      </x:c>
    </x:row>
    <x:row r="102">
      <x:c r="A102" s="117" t="str">
        <x:v>DISPONIBILIDADE O&amp;M</x:v>
      </x:c>
      <x:c r="B102" s="117" t="str">
        <x:v>O&amp;M</x:v>
      </x:c>
      <x:c r="C102" s="35" t="str">
        <x:v>5025300259</x:v>
      </x:c>
      <x:c r="D102" s="134" t="str">
        <x:v>TURMA LM 3H PODA SOBREAVISO</x:v>
      </x:c>
      <x:c r="E102" s="35" t="str">
        <x:v>SERVIÇO 073</x:v>
      </x:c>
      <x:c r="F102" s="131" t="n">
        <x:v>2787.791</x:v>
      </x:c>
      <x:c r="G102" s="38" t="n">
        <x:v>67854.83</x:v>
      </x:c>
      <x:c r="H102" s="38" t="n">
        <x:v>0</x:v>
      </x:c>
      <x:c r="I102" s="38" t="n">
        <x:f>H102-G102</x:f>
        <x:v>-67854.83</x:v>
      </x:c>
      <x:c r="J102" s="112" t="n">
        <x:v>44</x:v>
      </x:c>
      <x:c r="K102" s="38" t="n">
        <x:v>0</x:v>
      </x:c>
      <x:c r="L102" s="38" t="n">
        <x:v>67854.83</x:v>
      </x:c>
    </x:row>
    <x:row r="103">
      <x:c r="A103" s="117" t="str">
        <x:v>DISPONIBILIDADE O&amp;M</x:v>
      </x:c>
      <x:c r="B103" s="117" t="str">
        <x:v>O&amp;M</x:v>
      </x:c>
      <x:c r="C103" s="35" t="str">
        <x:v>5400099035</x:v>
      </x:c>
      <x:c r="D103" s="134" t="str">
        <x:v>ATER PONTOS DA REDE SECUND,COM UMA HASTE</x:v>
      </x:c>
      <x:c r="E103" s="35" t="str">
        <x:v>SERVIÇO 073</x:v>
      </x:c>
      <x:c r="F103" s="131" t="n">
        <x:v>176</x:v>
      </x:c>
      <x:c r="G103" s="38" t="n">
        <x:v>67214.88</x:v>
      </x:c>
      <x:c r="H103" s="38" t="n">
        <x:v>115489.44</x:v>
      </x:c>
      <x:c r="I103" s="38" t="n">
        <x:f>H103-G103</x:f>
        <x:v>48274.56</x:v>
      </x:c>
      <x:c r="J103" s="112" t="n">
        <x:v>115</x:v>
      </x:c>
      <x:c r="K103" s="38" t="n">
        <x:v>0</x:v>
      </x:c>
      <x:c r="L103" s="38" t="n">
        <x:v>67214.88</x:v>
      </x:c>
    </x:row>
    <x:row r="104">
      <x:c r="A104" s="162" t="str">
        <x:v>PERDAS | DISPONIBILIDADE</x:v>
      </x:c>
      <x:c r="B104" s="162" t="str">
        <x:v>PERDAS</x:v>
      </x:c>
      <x:c r="C104" s="35" t="str">
        <x:v>5015021017</x:v>
      </x:c>
      <x:c r="D104" s="134" t="str">
        <x:v>RET MEDIDOR CONCENTR C/ TLI SUST SMC</x:v>
      </x:c>
      <x:c r="E104" s="35" t="str">
        <x:v>SERVIÇO NOVO</x:v>
      </x:c>
      <x:c r="F104" s="131" t="n">
        <x:v>940</x:v>
      </x:c>
      <x:c r="G104" s="38" t="n">
        <x:v>66467.4</x:v>
      </x:c>
      <x:c r="H104" s="38" t="n">
        <x:v>333818.9</x:v>
      </x:c>
      <x:c r="I104" s="38" t="n">
        <x:f>H104-G104</x:f>
        <x:v>267351.5</x:v>
      </x:c>
      <x:c r="J104" s="112" t="n">
        <x:v>14</x:v>
      </x:c>
      <x:c r="K104" s="38" t="n">
        <x:v>66467.4</x:v>
      </x:c>
      <x:c r="L104" s="38" t="n">
        <x:v>0</x:v>
      </x:c>
    </x:row>
    <x:row r="105">
      <x:c r="A105" s="117" t="str">
        <x:v>DISPONIBILIDADE O&amp;M</x:v>
      </x:c>
      <x:c r="B105" s="117" t="str">
        <x:v>O&amp;M</x:v>
      </x:c>
      <x:c r="C105" s="35" t="str">
        <x:v>5400099019</x:v>
      </x:c>
      <x:c r="D105" s="134" t="str">
        <x:v>AS11 - RETIRADA</x:v>
      </x:c>
      <x:c r="E105" s="35" t="str">
        <x:v>SERVIÇO 073</x:v>
      </x:c>
      <x:c r="F105" s="131" t="n">
        <x:v>1475</x:v>
      </x:c>
      <x:c r="G105" s="38" t="n">
        <x:v>64451.65</x:v>
      </x:c>
      <x:c r="H105" s="38" t="n">
        <x:v>348999.75</x:v>
      </x:c>
      <x:c r="I105" s="38" t="n">
        <x:f>H105-G105</x:f>
        <x:v>284548.1</x:v>
      </x:c>
      <x:c r="J105" s="112" t="n">
        <x:v>304</x:v>
      </x:c>
      <x:c r="K105" s="38" t="n">
        <x:v>749.1</x:v>
      </x:c>
      <x:c r="L105" s="38" t="n">
        <x:v>63702.55</x:v>
      </x:c>
    </x:row>
    <x:row r="106">
      <x:c r="A106" s="162" t="str">
        <x:v>PERDAS | DISPONIBILIDADE</x:v>
      </x:c>
      <x:c r="B106" s="162" t="str">
        <x:v>PERDAS</x:v>
      </x:c>
      <x:c r="C106" s="35" t="str">
        <x:v>5017000008</x:v>
      </x:c>
      <x:c r="D106" s="134" t="str">
        <x:v>INST RAM CONC/PLEX S VEIC SUSTEN SMC</x:v>
      </x:c>
      <x:c r="E106" s="35" t="str">
        <x:v>SERVIÇO NOVO</x:v>
      </x:c>
      <x:c r="F106" s="131" t="n">
        <x:v>858</x:v>
      </x:c>
      <x:c r="G106" s="38" t="n">
        <x:v>64023.96</x:v>
      </x:c>
      <x:c r="H106" s="38" t="n">
        <x:v>104580.1</x:v>
      </x:c>
      <x:c r="I106" s="38" t="n">
        <x:f>H106-G106</x:f>
        <x:v>40556.14000000001</x:v>
      </x:c>
      <x:c r="J106" s="112" t="n">
        <x:v>11</x:v>
      </x:c>
      <x:c r="K106" s="38" t="n">
        <x:v>64023.96</x:v>
      </x:c>
      <x:c r="L106" s="38" t="n">
        <x:v>0</x:v>
      </x:c>
    </x:row>
    <x:row r="107">
      <x:c r="A107" s="117" t="str">
        <x:v>DISPONIBILIDADE O&amp;M</x:v>
      </x:c>
      <x:c r="B107" s="117" t="str">
        <x:v>O&amp;M</x:v>
      </x:c>
      <x:c r="C107" s="35" t="str">
        <x:v>5400099084</x:v>
      </x:c>
      <x:c r="D107" s="134" t="str">
        <x:v>CHAVE FUSIVEL - MONTAGEM</x:v>
      </x:c>
      <x:c r="E107" s="35" t="str">
        <x:v>SERVIÇO 073</x:v>
      </x:c>
      <x:c r="F107" s="131" t="n">
        <x:v>373</x:v>
      </x:c>
      <x:c r="G107" s="38" t="n">
        <x:v>63159.52</x:v>
      </x:c>
      <x:c r="H107" s="38" t="n">
        <x:v>165477.72</x:v>
      </x:c>
      <x:c r="I107" s="38" t="n">
        <x:f>H107-G107</x:f>
        <x:v>102318.20000000001</x:v>
      </x:c>
      <x:c r="J107" s="112" t="n">
        <x:v>158</x:v>
      </x:c>
      <x:c r="K107" s="38" t="n">
        <x:v>3182.15</x:v>
      </x:c>
      <x:c r="L107" s="38" t="n">
        <x:v>59977.37</x:v>
      </x:c>
    </x:row>
    <x:row r="108">
      <x:c r="A108" s="117" t="str">
        <x:v>DISPONIBILIDADE O&amp;M</x:v>
      </x:c>
      <x:c r="B108" s="117" t="str">
        <x:v>O&amp;M</x:v>
      </x:c>
      <x:c r="C108" s="35" t="str">
        <x:v>5400099210</x:v>
      </x:c>
      <x:c r="D108" s="134" t="str">
        <x:v>INST ACES P/TRAFO (1 BUCHA) SUPOR SIMPL</x:v>
      </x:c>
      <x:c r="E108" s="35" t="str">
        <x:v>SERVIÇO 073</x:v>
      </x:c>
      <x:c r="F108" s="131" t="n">
        <x:v>145</x:v>
      </x:c>
      <x:c r="G108" s="38" t="n">
        <x:v>62982.2</x:v>
      </x:c>
      <x:c r="H108" s="38" t="n">
        <x:v>0</x:v>
      </x:c>
      <x:c r="I108" s="38" t="n">
        <x:f>H108-G108</x:f>
        <x:v>-62982.2</x:v>
      </x:c>
      <x:c r="J108" s="112" t="n">
        <x:v>133</x:v>
      </x:c>
      <x:c r="K108" s="38" t="n">
        <x:v>434.36</x:v>
      </x:c>
      <x:c r="L108" s="38" t="n">
        <x:v>62547.84</x:v>
      </x:c>
    </x:row>
    <x:row r="109">
      <x:c r="A109" s="117" t="str">
        <x:v>DISPONIBILIDADE O&amp;M</x:v>
      </x:c>
      <x:c r="B109" s="117" t="str">
        <x:v>O&amp;M</x:v>
      </x:c>
      <x:c r="C109" s="35" t="str">
        <x:v>5400099277</x:v>
      </x:c>
      <x:c r="D109" s="134" t="str">
        <x:v>INST RM AER LIG (BT) TIP MULTIPX, POR RM</x:v>
      </x:c>
      <x:c r="E109" s="35" t="str">
        <x:v>SERVIÇO 073</x:v>
      </x:c>
      <x:c r="F109" s="131" t="n">
        <x:v>361</x:v>
      </x:c>
      <x:c r="G109" s="38" t="n">
        <x:v>61524.87</x:v>
      </x:c>
      <x:c r="H109" s="38" t="n">
        <x:v>180323.11</x:v>
      </x:c>
      <x:c r="I109" s="38" t="n">
        <x:f>H109-G109</x:f>
        <x:v>118798.23999999999</x:v>
      </x:c>
      <x:c r="J109" s="112" t="n">
        <x:v>101</x:v>
      </x:c>
      <x:c r="K109" s="38" t="n">
        <x:v>0</x:v>
      </x:c>
      <x:c r="L109" s="38" t="n">
        <x:v>61524.87</x:v>
      </x:c>
    </x:row>
    <x:row r="110">
      <x:c r="A110" s="117" t="str">
        <x:v>DISPONIBILIDADE O&amp;M</x:v>
      </x:c>
      <x:c r="B110" s="117" t="str">
        <x:v>O&amp;M</x:v>
      </x:c>
      <x:c r="C110" s="35" t="str">
        <x:v>5400099411</x:v>
      </x:c>
      <x:c r="D110" s="134" t="str">
        <x:v>N2,M2,B2,T2,E2 TRIF-MONT C/RD ENERG</x:v>
      </x:c>
      <x:c r="E110" s="35" t="str">
        <x:v>SERVIÇO 073</x:v>
      </x:c>
      <x:c r="F110" s="131" t="n">
        <x:v>32</x:v>
      </x:c>
      <x:c r="G110" s="38" t="n">
        <x:v>60676.26</x:v>
      </x:c>
      <x:c r="H110" s="38" t="n">
        <x:v>37396.16</x:v>
      </x:c>
      <x:c r="I110" s="38" t="n">
        <x:f>H110-G110</x:f>
        <x:v>-23280.1</x:v>
      </x:c>
      <x:c r="J110" s="112" t="n">
        <x:v>29</x:v>
      </x:c>
      <x:c r="K110" s="38" t="n">
        <x:v>3812.43</x:v>
      </x:c>
      <x:c r="L110" s="38" t="n">
        <x:v>56863.83</x:v>
      </x:c>
    </x:row>
    <x:row r="111">
      <x:c r="A111" s="117" t="str">
        <x:v>DISPONIBILIDADE O&amp;M</x:v>
      </x:c>
      <x:c r="B111" s="117" t="str">
        <x:v>O&amp;M</x:v>
      </x:c>
      <x:c r="C111" s="35" t="str">
        <x:v>5400099276</x:v>
      </x:c>
      <x:c r="D111" s="134" t="str">
        <x:v>INST RM AER LIG (BT) ESTRIB RABIC,POR PÇ</x:v>
      </x:c>
      <x:c r="E111" s="35" t="str">
        <x:v>SERVIÇO 073</x:v>
      </x:c>
      <x:c r="F111" s="131" t="n">
        <x:v>1095</x:v>
      </x:c>
      <x:c r="G111" s="38" t="n">
        <x:v>58790.55</x:v>
      </x:c>
      <x:c r="H111" s="38" t="n">
        <x:v>0</x:v>
      </x:c>
      <x:c r="I111" s="38" t="n">
        <x:f>H111-G111</x:f>
        <x:v>-58790.55</x:v>
      </x:c>
      <x:c r="J111" s="112" t="n">
        <x:v>76</x:v>
      </x:c>
      <x:c r="K111" s="38" t="n">
        <x:v>0</x:v>
      </x:c>
      <x:c r="L111" s="38" t="n">
        <x:v>58790.55</x:v>
      </x:c>
    </x:row>
    <x:row r="112">
      <x:c r="A112" s="120" t="str">
        <x:v>DISPONIBILIDADE STC</x:v>
      </x:c>
      <x:c r="B112" s="120" t="str">
        <x:v>STC</x:v>
      </x:c>
      <x:c r="C112" s="35" t="str">
        <x:v>5082000087</x:v>
      </x:c>
      <x:c r="D112" s="134" t="str">
        <x:v>DESATIVAR KM DE REDE MT TRIFASIC 13,8 KV</x:v>
      </x:c>
      <x:c r="E112" s="35" t="str">
        <x:v>SERVIÇO 073</x:v>
      </x:c>
      <x:c r="F112" s="131" t="n">
        <x:v>1.589</x:v>
      </x:c>
      <x:c r="G112" s="38" t="n">
        <x:v>58552.97</x:v>
      </x:c>
      <x:c r="H112" s="38" t="n">
        <x:v>0</x:v>
      </x:c>
      <x:c r="I112" s="38" t="n">
        <x:f>H112-G112</x:f>
        <x:v>-58552.97</x:v>
      </x:c>
      <x:c r="J112" s="112" t="n">
        <x:v>8</x:v>
      </x:c>
      <x:c r="K112" s="38" t="n">
        <x:v>58552.97</x:v>
      </x:c>
      <x:c r="L112" s="38" t="n">
        <x:v>0</x:v>
      </x:c>
    </x:row>
    <x:row r="113">
      <x:c r="A113" s="120" t="str">
        <x:v>DISPONIBILIDADE STC</x:v>
      </x:c>
      <x:c r="B113" s="120" t="str">
        <x:v>STC</x:v>
      </x:c>
      <x:c r="C113" s="35" t="str">
        <x:v>5082000221</x:v>
      </x:c>
      <x:c r="D113" s="134" t="str">
        <x:v>RET CONCENTRADOR PRIM/SECUN SMC/RSB</x:v>
      </x:c>
      <x:c r="E113" s="35" t="str">
        <x:v>SERVIÇO 073</x:v>
      </x:c>
      <x:c r="F113" s="131" t="n">
        <x:v>118</x:v>
      </x:c>
      <x:c r="G113" s="38" t="n">
        <x:v>58349.82</x:v>
      </x:c>
      <x:c r="H113" s="38" t="n">
        <x:v>0</x:v>
      </x:c>
      <x:c r="I113" s="38" t="n">
        <x:f>H113-G113</x:f>
        <x:v>-58349.82</x:v>
      </x:c>
      <x:c r="J113" s="112" t="n">
        <x:v>11</x:v>
      </x:c>
      <x:c r="K113" s="38" t="n">
        <x:v>58349.82</x:v>
      </x:c>
      <x:c r="L113" s="38" t="n">
        <x:v>0</x:v>
      </x:c>
    </x:row>
    <x:row r="114">
      <x:c r="A114" s="117" t="str">
        <x:v>DISPONIBILIDADE O&amp;M</x:v>
      </x:c>
      <x:c r="B114" s="117" t="str">
        <x:v>O&amp;M</x:v>
      </x:c>
      <x:c r="C114" s="35" t="str">
        <x:v>5033000321</x:v>
      </x:c>
      <x:c r="D114" s="134" t="str">
        <x:v>INST RELIGADOR DIST 1F BASE C LV</x:v>
      </x:c>
      <x:c r="E114" s="35" t="str">
        <x:v>SERVIÇO 073</x:v>
      </x:c>
      <x:c r="F114" s="131" t="n">
        <x:v>70</x:v>
      </x:c>
      <x:c r="G114" s="38" t="n">
        <x:v>58046.1</x:v>
      </x:c>
      <x:c r="H114" s="38" t="n">
        <x:v>97953.8</x:v>
      </x:c>
      <x:c r="I114" s="38" t="n">
        <x:f>H114-G114</x:f>
        <x:v>39907.700000000004</x:v>
      </x:c>
      <x:c r="J114" s="112" t="n">
        <x:v>45</x:v>
      </x:c>
      <x:c r="K114" s="38" t="n">
        <x:v>0</x:v>
      </x:c>
      <x:c r="L114" s="38" t="n">
        <x:v>58046.1</x:v>
      </x:c>
    </x:row>
    <x:row r="115">
      <x:c r="A115" s="117" t="str">
        <x:v>DISPONIBILIDADE O&amp;M</x:v>
      </x:c>
      <x:c r="B115" s="117" t="str">
        <x:v>O&amp;M</x:v>
      </x:c>
      <x:c r="C115" s="35" t="str">
        <x:v>5400099366</x:v>
      </x:c>
      <x:c r="D115" s="134" t="str">
        <x:v>MONT CRUZE SIMP C/RD ENERG</x:v>
      </x:c>
      <x:c r="E115" s="35" t="str">
        <x:v>SERVIÇO 073</x:v>
      </x:c>
      <x:c r="F115" s="131" t="n">
        <x:v>83</x:v>
      </x:c>
      <x:c r="G115" s="38" t="n">
        <x:v>57908.36</x:v>
      </x:c>
      <x:c r="H115" s="38" t="n">
        <x:v>51601.93</x:v>
      </x:c>
      <x:c r="I115" s="38" t="n">
        <x:f>H115-G115</x:f>
        <x:v>-6306.43</x:v>
      </x:c>
      <x:c r="J115" s="112" t="n">
        <x:v>73</x:v>
      </x:c>
      <x:c r="K115" s="38" t="n">
        <x:v>0</x:v>
      </x:c>
      <x:c r="L115" s="38" t="n">
        <x:v>57908.36</x:v>
      </x:c>
    </x:row>
    <x:row r="116">
      <x:c r="A116" s="117" t="str">
        <x:v>DISPONIBILIDADE O&amp;M</x:v>
      </x:c>
      <x:c r="B116" s="117" t="str">
        <x:v>O&amp;M</x:v>
      </x:c>
      <x:c r="C116" s="35" t="str">
        <x:v>5400099236</x:v>
      </x:c>
      <x:c r="D116" s="134" t="str">
        <x:v>INST CONEC P/LV, 1 FASE,RD ENERG</x:v>
      </x:c>
      <x:c r="E116" s="35" t="str">
        <x:v>SERVIÇO 073</x:v>
      </x:c>
      <x:c r="F116" s="131" t="n">
        <x:v>253</x:v>
      </x:c>
      <x:c r="G116" s="38" t="n">
        <x:v>57771.13</x:v>
      </x:c>
      <x:c r="H116" s="38" t="n">
        <x:v>68608.54</x:v>
      </x:c>
      <x:c r="I116" s="38" t="n">
        <x:f>H116-G116</x:f>
        <x:v>10837.409999999996</x:v>
      </x:c>
      <x:c r="J116" s="112" t="n">
        <x:v>169</x:v>
      </x:c>
      <x:c r="K116" s="38" t="n">
        <x:v>27289.69</x:v>
      </x:c>
      <x:c r="L116" s="38" t="n">
        <x:v>30481.44</x:v>
      </x:c>
    </x:row>
    <x:row r="117">
      <x:c r="A117" s="117" t="str">
        <x:v>DISPONIBILIDADE O&amp;M</x:v>
      </x:c>
      <x:c r="B117" s="117" t="str">
        <x:v>O&amp;M</x:v>
      </x:c>
      <x:c r="C117" s="35" t="str">
        <x:v>5400099132</x:v>
      </x:c>
      <x:c r="D117" s="134" t="str">
        <x:v>DESMONTAGEM ESTAI ANCORA,SERRANDO-ANCORA</x:v>
      </x:c>
      <x:c r="E117" s="35" t="str">
        <x:v>SERVIÇO 073</x:v>
      </x:c>
      <x:c r="F117" s="131" t="n">
        <x:v>204</x:v>
      </x:c>
      <x:c r="G117" s="38" t="n">
        <x:v>57582.78</x:v>
      </x:c>
      <x:c r="H117" s="38" t="n">
        <x:v>52719.72</x:v>
      </x:c>
      <x:c r="I117" s="38" t="n">
        <x:f>H117-G117</x:f>
        <x:v>-4863.059999999998</x:v>
      </x:c>
      <x:c r="J117" s="112" t="n">
        <x:v>120</x:v>
      </x:c>
      <x:c r="K117" s="38" t="n">
        <x:v>0</x:v>
      </x:c>
      <x:c r="L117" s="38" t="n">
        <x:v>57582.78</x:v>
      </x:c>
    </x:row>
    <x:row r="118">
      <x:c r="A118" s="117" t="str">
        <x:v>DISPONIBILIDADE O&amp;M</x:v>
      </x:c>
      <x:c r="B118" s="117" t="str">
        <x:v>O&amp;M</x:v>
      </x:c>
      <x:c r="C118" s="35" t="str">
        <x:v>5400099158</x:v>
      </x:c>
      <x:c r="D118" s="134" t="str">
        <x:v>ESTAI ANCORA-EA,EM SOLO-E B-INSTAL</x:v>
      </x:c>
      <x:c r="E118" s="35" t="str">
        <x:v>SERVIÇO 073</x:v>
      </x:c>
      <x:c r="F118" s="131" t="n">
        <x:v>26</x:v>
      </x:c>
      <x:c r="G118" s="38" t="n">
        <x:v>55585.11</x:v>
      </x:c>
      <x:c r="H118" s="38" t="n">
        <x:v>23896.34</x:v>
      </x:c>
      <x:c r="I118" s="38" t="n">
        <x:f>H118-G118</x:f>
        <x:v>-31688.77</x:v>
      </x:c>
      <x:c r="J118" s="112" t="n">
        <x:v>22</x:v>
      </x:c>
      <x:c r="K118" s="38" t="n">
        <x:v>0</x:v>
      </x:c>
      <x:c r="L118" s="38" t="n">
        <x:v>55585.11</x:v>
      </x:c>
    </x:row>
    <x:row r="119">
      <x:c r="A119" s="117" t="str">
        <x:v>DISPONIBILIDADE O&amp;M</x:v>
      </x:c>
      <x:c r="B119" s="117" t="str">
        <x:v>O&amp;M</x:v>
      </x:c>
      <x:c r="C119" s="35" t="str">
        <x:v>5400099253</x:v>
      </x:c>
      <x:c r="D119" s="134" t="str">
        <x:v>INST DE HASTE ADICIONAL</x:v>
      </x:c>
      <x:c r="E119" s="35" t="str">
        <x:v>SERVIÇO 073</x:v>
      </x:c>
      <x:c r="F119" s="131" t="n">
        <x:v>858</x:v>
      </x:c>
      <x:c r="G119" s="38" t="n">
        <x:v>54440.1</x:v>
      </x:c>
      <x:c r="H119" s="38" t="n">
        <x:v>292449.3</x:v>
      </x:c>
      <x:c r="I119" s="38" t="n">
        <x:f>H119-G119</x:f>
        <x:v>238009.19999999998</x:v>
      </x:c>
      <x:c r="J119" s="112" t="n">
        <x:v>215</x:v>
      </x:c>
      <x:c r="K119" s="38" t="n">
        <x:v>0</x:v>
      </x:c>
      <x:c r="L119" s="38" t="n">
        <x:v>54440.1</x:v>
      </x:c>
    </x:row>
    <x:row r="120">
      <x:c r="A120" s="117" t="str">
        <x:v>DISPONIBILIDADE O&amp;M</x:v>
      </x:c>
      <x:c r="B120" s="117" t="str">
        <x:v>O&amp;M</x:v>
      </x:c>
      <x:c r="C120" s="35" t="str">
        <x:v>5400099012</x:v>
      </x:c>
      <x:c r="D120" s="134" t="str">
        <x:v>AMARRACAO CONDUT POR ISOL C/RD ENERG</x:v>
      </x:c>
      <x:c r="E120" s="35" t="str">
        <x:v>SERVIÇO 073</x:v>
      </x:c>
      <x:c r="F120" s="131" t="n">
        <x:v>350</x:v>
      </x:c>
      <x:c r="G120" s="38" t="n">
        <x:v>54290.08</x:v>
      </x:c>
      <x:c r="H120" s="38" t="n">
        <x:v>111100.5</x:v>
      </x:c>
      <x:c r="I120" s="38" t="n">
        <x:f>H120-G120</x:f>
        <x:v>56810.42</x:v>
      </x:c>
      <x:c r="J120" s="112" t="n">
        <x:v>104</x:v>
      </x:c>
      <x:c r="K120" s="38" t="n">
        <x:v>33770.92</x:v>
      </x:c>
      <x:c r="L120" s="38" t="n">
        <x:v>20519.16</x:v>
      </x:c>
    </x:row>
    <x:row r="121">
      <x:c r="A121" s="117" t="str">
        <x:v>DISPONIBILIDADE O&amp;M</x:v>
      </x:c>
      <x:c r="B121" s="117" t="str">
        <x:v>O&amp;M</x:v>
      </x:c>
      <x:c r="C121" s="35" t="str">
        <x:v>5400099108</x:v>
      </x:c>
      <x:c r="D121" s="134" t="str">
        <x:v>CONSERTO DE CALÇADA, POR EVENTO</x:v>
      </x:c>
      <x:c r="E121" s="35" t="str">
        <x:v>SERVIÇO 073</x:v>
      </x:c>
      <x:c r="F121" s="131" t="n">
        <x:v>76</x:v>
      </x:c>
      <x:c r="G121" s="38" t="n">
        <x:v>54153.8</x:v>
      </x:c>
      <x:c r="H121" s="38" t="n">
        <x:v>42417.88</x:v>
      </x:c>
      <x:c r="I121" s="38" t="n">
        <x:f>H121-G121</x:f>
        <x:v>-11735.920000000006</x:v>
      </x:c>
      <x:c r="J121" s="112" t="n">
        <x:v>42</x:v>
      </x:c>
      <x:c r="K121" s="38" t="n">
        <x:v>712.55</x:v>
      </x:c>
      <x:c r="L121" s="38" t="n">
        <x:v>53441.25</x:v>
      </x:c>
    </x:row>
    <x:row r="122">
      <x:c r="A122" s="117" t="str">
        <x:v>DISPONIBILIDADE O&amp;M</x:v>
      </x:c>
      <x:c r="B122" s="117" t="str">
        <x:v>O&amp;M</x:v>
      </x:c>
      <x:c r="C122" s="35" t="str">
        <x:v>5400099527</x:v>
      </x:c>
      <x:c r="D122" s="134" t="str">
        <x:v>RETIR C. Al,CAZ/CORD,ATE 1/0AWG-POST CON</x:v>
      </x:c>
      <x:c r="E122" s="35" t="str">
        <x:v>SERVIÇO 073</x:v>
      </x:c>
      <x:c r="F122" s="131" t="n">
        <x:v>16.998</x:v>
      </x:c>
      <x:c r="G122" s="38" t="n">
        <x:v>53839.64</x:v>
      </x:c>
      <x:c r="H122" s="38" t="n">
        <x:v>46914.48</x:v>
      </x:c>
      <x:c r="I122" s="38" t="n">
        <x:f>H122-G122</x:f>
        <x:v>-6925.159999999996</x:v>
      </x:c>
      <x:c r="J122" s="112" t="n">
        <x:v>44</x:v>
      </x:c>
      <x:c r="K122" s="38" t="n">
        <x:v>0</x:v>
      </x:c>
      <x:c r="L122" s="38" t="n">
        <x:v>53839.64</x:v>
      </x:c>
    </x:row>
    <x:row r="123">
      <x:c r="A123" s="117" t="str">
        <x:v>DISPONIBILIDADE O&amp;M</x:v>
      </x:c>
      <x:c r="B123" s="117" t="str">
        <x:v>O&amp;M</x:v>
      </x:c>
      <x:c r="C123" s="35" t="str">
        <x:v>5400099447</x:v>
      </x:c>
      <x:c r="D123" s="134" t="str">
        <x:v>PARA-RAIOS - MONTAGEM</x:v>
      </x:c>
      <x:c r="E123" s="35" t="str">
        <x:v>SERVIÇO 073</x:v>
      </x:c>
      <x:c r="F123" s="131" t="n">
        <x:v>485</x:v>
      </x:c>
      <x:c r="G123" s="38" t="n">
        <x:v>53795.27</x:v>
      </x:c>
      <x:c r="H123" s="38" t="n">
        <x:v>229380.75</x:v>
      </x:c>
      <x:c r="I123" s="38" t="n">
        <x:f>H123-G123</x:f>
        <x:v>175585.48</x:v>
      </x:c>
      <x:c r="J123" s="112" t="n">
        <x:v>230</x:v>
      </x:c>
      <x:c r="K123" s="38" t="n">
        <x:v>273.65</x:v>
      </x:c>
      <x:c r="L123" s="38" t="n">
        <x:v>53521.62</x:v>
      </x:c>
    </x:row>
    <x:row r="124">
      <x:c r="A124" s="117" t="str">
        <x:v>DISPONIBILIDADE O&amp;M</x:v>
      </x:c>
      <x:c r="B124" s="117" t="str">
        <x:v>O&amp;M</x:v>
      </x:c>
      <x:c r="C124" s="35" t="str">
        <x:v>5400099588</x:v>
      </x:c>
      <x:c r="D124" s="134" t="str">
        <x:v>RETIR TRAFO MONO (1BUCHA) SUPORTE SIMP</x:v>
      </x:c>
      <x:c r="E124" s="35" t="str">
        <x:v>SERVIÇO 073</x:v>
      </x:c>
      <x:c r="F124" s="131" t="n">
        <x:v>80</x:v>
      </x:c>
      <x:c r="G124" s="38" t="n">
        <x:v>52709.6</x:v>
      </x:c>
      <x:c r="H124" s="38" t="n">
        <x:v>117778.4</x:v>
      </x:c>
      <x:c r="I124" s="38" t="n">
        <x:f>H124-G124</x:f>
        <x:v>65068.799999999996</x:v>
      </x:c>
      <x:c r="J124" s="112" t="n">
        <x:v>76</x:v>
      </x:c>
      <x:c r="K124" s="38" t="n">
        <x:v>0</x:v>
      </x:c>
      <x:c r="L124" s="38" t="n">
        <x:v>52709.6</x:v>
      </x:c>
    </x:row>
    <x:row r="125">
      <x:c r="A125" s="117" t="str">
        <x:v>DISPONIBILIDADE O&amp;M</x:v>
      </x:c>
      <x:c r="B125" s="117" t="str">
        <x:v>O&amp;M</x:v>
      </x:c>
      <x:c r="C125" s="35" t="str">
        <x:v>5400099747</x:v>
      </x:c>
      <x:c r="D125" s="134" t="str">
        <x:v>U4 - MONTAGEM</x:v>
      </x:c>
      <x:c r="E125" s="35" t="str">
        <x:v>SERVIÇO 073</x:v>
      </x:c>
      <x:c r="F125" s="131" t="n">
        <x:v>137</x:v>
      </x:c>
      <x:c r="G125" s="38" t="n">
        <x:v>52155.9</x:v>
      </x:c>
      <x:c r="H125" s="38" t="n">
        <x:v>71961.99</x:v>
      </x:c>
      <x:c r="I125" s="38" t="n">
        <x:f>H125-G125</x:f>
        <x:v>19806.090000000004</x:v>
      </x:c>
      <x:c r="J125" s="112" t="n">
        <x:v>81</x:v>
      </x:c>
      <x:c r="K125" s="38" t="n">
        <x:v>0</x:v>
      </x:c>
      <x:c r="L125" s="38" t="n">
        <x:v>52155.9</x:v>
      </x:c>
    </x:row>
    <x:row r="126">
      <x:c r="A126" s="117" t="str">
        <x:v>DISPONIBILIDADE O&amp;M</x:v>
      </x:c>
      <x:c r="B126" s="117" t="str">
        <x:v>O&amp;M</x:v>
      </x:c>
      <x:c r="C126" s="35" t="str">
        <x:v>5400099154</x:v>
      </x:c>
      <x:c r="D126" s="134" t="str">
        <x:v>ESP VERTICAL/LOSANGULAR-MONT</x:v>
      </x:c>
      <x:c r="E126" s="35" t="str">
        <x:v>SERVIÇO 073</x:v>
      </x:c>
      <x:c r="F126" s="131" t="n">
        <x:v>618</x:v>
      </x:c>
      <x:c r="G126" s="38" t="n">
        <x:v>51734.45</x:v>
      </x:c>
      <x:c r="H126" s="38" t="n">
        <x:v>0</x:v>
      </x:c>
      <x:c r="I126" s="38" t="n">
        <x:f>H126-G126</x:f>
        <x:v>-51734.45</x:v>
      </x:c>
      <x:c r="J126" s="112" t="n">
        <x:v>64</x:v>
      </x:c>
      <x:c r="K126" s="38" t="n">
        <x:v>20104.21</x:v>
      </x:c>
      <x:c r="L126" s="38" t="n">
        <x:v>31630.24</x:v>
      </x:c>
    </x:row>
    <x:row r="127">
      <x:c r="A127" s="162" t="str">
        <x:v>PERDAS | DISPONIBILIDADE</x:v>
      </x:c>
      <x:c r="B127" s="162" t="str">
        <x:v>PERDAS</x:v>
      </x:c>
      <x:c r="C127" s="35" t="str">
        <x:v>5017000007</x:v>
      </x:c>
      <x:c r="D127" s="134" t="str">
        <x:v>RET RAM CONC/PLEX S VEIC SUSTEN SMC LM</x:v>
      </x:c>
      <x:c r="E127" s="35" t="str">
        <x:v>SERVIÇO NOVO</x:v>
      </x:c>
      <x:c r="F127" s="131" t="n">
        <x:v>815</x:v>
      </x:c>
      <x:c r="G127" s="38" t="n">
        <x:v>47791.6</x:v>
      </x:c>
      <x:c r="H127" s="38" t="n">
        <x:v>84222.12</x:v>
      </x:c>
      <x:c r="I127" s="38" t="n">
        <x:f>H127-G127</x:f>
        <x:v>36430.52</x:v>
      </x:c>
      <x:c r="J127" s="112" t="n">
        <x:v>11</x:v>
      </x:c>
      <x:c r="K127" s="38" t="n">
        <x:v>47791.6</x:v>
      </x:c>
      <x:c r="L127" s="38" t="n">
        <x:v>0</x:v>
      </x:c>
    </x:row>
    <x:row r="128">
      <x:c r="A128" s="117" t="str">
        <x:v>DISPONIBILIDADE O&amp;M</x:v>
      </x:c>
      <x:c r="B128" s="117" t="str">
        <x:v>O&amp;M</x:v>
      </x:c>
      <x:c r="C128" s="35" t="str">
        <x:v>5400099125</x:v>
      </x:c>
      <x:c r="D128" s="134" t="str">
        <x:v>DESMATAMENTO, POR KM</x:v>
      </x:c>
      <x:c r="E128" s="35" t="str">
        <x:v>SERVIÇO 073</x:v>
      </x:c>
      <x:c r="F128" s="131" t="n">
        <x:v>1.691</x:v>
      </x:c>
      <x:c r="G128" s="38" t="n">
        <x:v>47784.23</x:v>
      </x:c>
      <x:c r="H128" s="38" t="n">
        <x:v>34964.65</x:v>
      </x:c>
      <x:c r="I128" s="38" t="n">
        <x:f>H128-G128</x:f>
        <x:v>-12819.580000000002</x:v>
      </x:c>
      <x:c r="J128" s="112" t="n">
        <x:v>5</x:v>
      </x:c>
      <x:c r="K128" s="38" t="n">
        <x:v>0</x:v>
      </x:c>
      <x:c r="L128" s="38" t="n">
        <x:v>47784.23</x:v>
      </x:c>
    </x:row>
    <x:row r="129">
      <x:c r="A129" s="117" t="str">
        <x:v>DISPONIBILIDADE O&amp;M</x:v>
      </x:c>
      <x:c r="B129" s="117" t="str">
        <x:v>O&amp;M</x:v>
      </x:c>
      <x:c r="C129" s="35" t="str">
        <x:v>5400099023</x:v>
      </x:c>
      <x:c r="D129" s="134" t="str">
        <x:v>AS22 - RETIRADA</x:v>
      </x:c>
      <x:c r="E129" s="35" t="str">
        <x:v>SERVIÇO 073</x:v>
      </x:c>
      <x:c r="F129" s="131" t="n">
        <x:v>842</x:v>
      </x:c>
      <x:c r="G129" s="38" t="n">
        <x:v>47232.74</x:v>
      </x:c>
      <x:c r="H129" s="38" t="n">
        <x:v>199225.62</x:v>
      </x:c>
      <x:c r="I129" s="38" t="n">
        <x:f>H129-G129</x:f>
        <x:v>151992.88</x:v>
      </x:c>
      <x:c r="J129" s="112" t="n">
        <x:v>146</x:v>
      </x:c>
      <x:c r="K129" s="38" t="n">
        <x:v>56.12</x:v>
      </x:c>
      <x:c r="L129" s="38" t="n">
        <x:v>47176.62</x:v>
      </x:c>
    </x:row>
    <x:row r="130">
      <x:c r="A130" s="117" t="str">
        <x:v>DISPONIBILIDADE O&amp;M</x:v>
      </x:c>
      <x:c r="B130" s="117" t="str">
        <x:v>O&amp;M</x:v>
      </x:c>
      <x:c r="C130" s="35" t="str">
        <x:v>5400099425</x:v>
      </x:c>
      <x:c r="D130" s="134" t="str">
        <x:v>N3,M3,B3,T3,E3,CN3 TRIF-RETIR C/RD ENERG</x:v>
      </x:c>
      <x:c r="E130" s="35" t="str">
        <x:v>SERVIÇO 073</x:v>
      </x:c>
      <x:c r="F130" s="131" t="n">
        <x:v>52</x:v>
      </x:c>
      <x:c r="G130" s="38" t="n">
        <x:v>45063.7</x:v>
      </x:c>
      <x:c r="H130" s="38" t="n">
        <x:v>41852.72</x:v>
      </x:c>
      <x:c r="I130" s="38" t="n">
        <x:f>H130-G130</x:f>
        <x:v>-3210.979999999996</x:v>
      </x:c>
      <x:c r="J130" s="112" t="n">
        <x:v>42</x:v>
      </x:c>
      <x:c r="K130" s="38" t="n">
        <x:v>11736.64</x:v>
      </x:c>
      <x:c r="L130" s="38" t="n">
        <x:v>33327.06</x:v>
      </x:c>
    </x:row>
    <x:row r="131">
      <x:c r="A131" s="117" t="str">
        <x:v>DISPONIBILIDADE O&amp;M</x:v>
      </x:c>
      <x:c r="B131" s="117" t="str">
        <x:v>O&amp;M</x:v>
      </x:c>
      <x:c r="C131" s="35" t="str">
        <x:v>5400099557</x:v>
      </x:c>
      <x:c r="D131" s="134" t="str">
        <x:v>RETIR CONEC, 3 FASES,RD ENERG</x:v>
      </x:c>
      <x:c r="E131" s="35" t="str">
        <x:v>SERVIÇO 073</x:v>
      </x:c>
      <x:c r="F131" s="131" t="n">
        <x:v>86</x:v>
      </x:c>
      <x:c r="G131" s="38" t="n">
        <x:v>44124.12</x:v>
      </x:c>
      <x:c r="H131" s="38" t="n">
        <x:v>44262.48</x:v>
      </x:c>
      <x:c r="I131" s="38" t="n">
        <x:f>H131-G131</x:f>
        <x:v>138.36000000000058</x:v>
      </x:c>
      <x:c r="J131" s="112" t="n">
        <x:v>73</x:v>
      </x:c>
      <x:c r="K131" s="38" t="n">
        <x:v>10683.66</x:v>
      </x:c>
      <x:c r="L131" s="38" t="n">
        <x:v>33440.46</x:v>
      </x:c>
    </x:row>
    <x:row r="132">
      <x:c r="A132" s="117" t="str">
        <x:v>DISPONIBILIDADE O&amp;M</x:v>
      </x:c>
      <x:c r="B132" s="117" t="str">
        <x:v>O&amp;M</x:v>
      </x:c>
      <x:c r="C132" s="35" t="str">
        <x:v>5400099451</x:v>
      </x:c>
      <x:c r="D132" s="134" t="str">
        <x:v>PARA-RAIOS 1 PECA-RETIR C/RD ENERG</x:v>
      </x:c>
      <x:c r="E132" s="35" t="str">
        <x:v>SERVIÇO 073</x:v>
      </x:c>
      <x:c r="F132" s="131" t="n">
        <x:v>94</x:v>
      </x:c>
      <x:c r="G132" s="38" t="n">
        <x:v>42881.2</x:v>
      </x:c>
      <x:c r="H132" s="38" t="n">
        <x:v>23051.62</x:v>
      </x:c>
      <x:c r="I132" s="38" t="n">
        <x:f>H132-G132</x:f>
        <x:v>-19829.579999999998</x:v>
      </x:c>
      <x:c r="J132" s="112" t="n">
        <x:v>87</x:v>
      </x:c>
      <x:c r="K132" s="38" t="n">
        <x:v>3987.52</x:v>
      </x:c>
      <x:c r="L132" s="38" t="n">
        <x:v>38893.68</x:v>
      </x:c>
    </x:row>
    <x:row r="133">
      <x:c r="A133" s="117" t="str">
        <x:v>DISPONIBILIDADE O&amp;M</x:v>
      </x:c>
      <x:c r="B133" s="117" t="str">
        <x:v>O&amp;M</x:v>
      </x:c>
      <x:c r="C133" s="35" t="str">
        <x:v>5400099321</x:v>
      </x:c>
      <x:c r="D133" s="134" t="str">
        <x:v>ISOL PINO, COM AMAR,P/PÇ-MONT C/RD ENERG</x:v>
      </x:c>
      <x:c r="E133" s="35" t="str">
        <x:v>SERVIÇO 073</x:v>
      </x:c>
      <x:c r="F133" s="131" t="n">
        <x:v>155</x:v>
      </x:c>
      <x:c r="G133" s="38" t="n">
        <x:v>40874.87</x:v>
      </x:c>
      <x:c r="H133" s="38" t="n">
        <x:v>50435.45</x:v>
      </x:c>
      <x:c r="I133" s="38" t="n">
        <x:f>H133-G133</x:f>
        <x:v>9560.579999999994</x:v>
      </x:c>
      <x:c r="J133" s="112" t="n">
        <x:v>81</x:v>
      </x:c>
      <x:c r="K133" s="38" t="n">
        <x:v>3770.03</x:v>
      </x:c>
      <x:c r="L133" s="38" t="n">
        <x:v>37104.84</x:v>
      </x:c>
    </x:row>
    <x:row r="134">
      <x:c r="A134" s="117" t="str">
        <x:v>DISPONIBILIDADE O&amp;M</x:v>
      </x:c>
      <x:c r="B134" s="117" t="str">
        <x:v>O&amp;M</x:v>
      </x:c>
      <x:c r="C134" s="35" t="str">
        <x:v>5400099682</x:v>
      </x:c>
      <x:c r="D134" s="134" t="str">
        <x:v>SUBS CONEC, POR PEÇA, C/ REDE ENERG</x:v>
      </x:c>
      <x:c r="E134" s="35" t="str">
        <x:v>SERVIÇO 073</x:v>
      </x:c>
      <x:c r="F134" s="131" t="n">
        <x:v>152</x:v>
      </x:c>
      <x:c r="G134" s="38" t="n">
        <x:v>40353.37</x:v>
      </x:c>
      <x:c r="H134" s="38" t="n">
        <x:v>67296.48</x:v>
      </x:c>
      <x:c r="I134" s="38" t="n">
        <x:f>H134-G134</x:f>
        <x:v>26943.109999999993</x:v>
      </x:c>
      <x:c r="J134" s="112" t="n">
        <x:v>63</x:v>
      </x:c>
      <x:c r="K134" s="38" t="n">
        <x:v>756.45</x:v>
      </x:c>
      <x:c r="L134" s="38" t="n">
        <x:v>39596.92</x:v>
      </x:c>
    </x:row>
    <x:row r="135">
      <x:c r="A135" s="117" t="str">
        <x:v>DISPONIBILIDADE O&amp;M</x:v>
      </x:c>
      <x:c r="B135" s="117" t="str">
        <x:v>O&amp;M</x:v>
      </x:c>
      <x:c r="C135" s="35" t="str">
        <x:v>5400099079</x:v>
      </x:c>
      <x:c r="D135" s="134" t="str">
        <x:v>CHAVE FACA 3 PÇS, MONT C/REDE ENERG</x:v>
      </x:c>
      <x:c r="E135" s="35" t="str">
        <x:v>SERVIÇO 073</x:v>
      </x:c>
      <x:c r="F135" s="131" t="n">
        <x:v>21</x:v>
      </x:c>
      <x:c r="G135" s="38" t="n">
        <x:v>39965.94</x:v>
      </x:c>
      <x:c r="H135" s="38" t="n">
        <x:v>23982.84</x:v>
      </x:c>
      <x:c r="I135" s="38" t="n">
        <x:f>H135-G135</x:f>
        <x:v>-15983.100000000002</x:v>
      </x:c>
      <x:c r="J135" s="112" t="n">
        <x:v>16</x:v>
      </x:c>
      <x:c r="K135" s="38" t="n">
        <x:v>1903.14</x:v>
      </x:c>
      <x:c r="L135" s="38" t="n">
        <x:v>38062.8</x:v>
      </x:c>
    </x:row>
    <x:row r="136">
      <x:c r="A136" s="120" t="str">
        <x:v>DISPONIBILIDADE STC</x:v>
      </x:c>
      <x:c r="B136" s="120" t="str">
        <x:v>STC</x:v>
      </x:c>
      <x:c r="C136" s="35" t="str">
        <x:v>5082000071</x:v>
      </x:c>
      <x:c r="D136" s="134" t="str">
        <x:v>INST KM REDE BT 3F/REDE MT 1F PADRAO RSB</x:v>
      </x:c>
      <x:c r="E136" s="35" t="str">
        <x:v>SERVIÇO 073</x:v>
      </x:c>
      <x:c r="F136" s="131" t="n">
        <x:v>0.207</x:v>
      </x:c>
      <x:c r="G136" s="38" t="n">
        <x:v>39041.17</x:v>
      </x:c>
      <x:c r="H136" s="38" t="n">
        <x:v>0</x:v>
      </x:c>
      <x:c r="I136" s="38" t="n">
        <x:f>H136-G136</x:f>
        <x:v>-39041.17</x:v>
      </x:c>
      <x:c r="J136" s="112" t="n">
        <x:v>1</x:v>
      </x:c>
      <x:c r="K136" s="38" t="n">
        <x:v>39041.17</x:v>
      </x:c>
      <x:c r="L136" s="38" t="n">
        <x:v>0</x:v>
      </x:c>
    </x:row>
    <x:row r="137">
      <x:c r="A137" s="117" t="str">
        <x:v>DISPONIBILIDADE O&amp;M</x:v>
      </x:c>
      <x:c r="B137" s="117" t="str">
        <x:v>O&amp;M</x:v>
      </x:c>
      <x:c r="C137" s="35" t="str">
        <x:v>5400099088</x:v>
      </x:c>
      <x:c r="D137" s="134" t="str">
        <x:v>CHAVE FUSIVEL 1 PECA-RETIR C/RD ENERG</x:v>
      </x:c>
      <x:c r="E137" s="35" t="str">
        <x:v>SERVIÇO 073</x:v>
      </x:c>
      <x:c r="F137" s="131" t="n">
        <x:v>55</x:v>
      </x:c>
      <x:c r="G137" s="38" t="n">
        <x:v>38649.82</x:v>
      </x:c>
      <x:c r="H137" s="38" t="n">
        <x:v>18625.2</x:v>
      </x:c>
      <x:c r="I137" s="38" t="n">
        <x:f>H137-G137</x:f>
        <x:v>-20024.62</x:v>
      </x:c>
      <x:c r="J137" s="112" t="n">
        <x:v>43</x:v>
      </x:c>
      <x:c r="K137" s="38" t="n">
        <x:v>14666.88</x:v>
      </x:c>
      <x:c r="L137" s="38" t="n">
        <x:v>23982.94</x:v>
      </x:c>
    </x:row>
    <x:row r="138">
      <x:c r="A138" s="117" t="str">
        <x:v>DISPONIBILIDADE O&amp;M</x:v>
      </x:c>
      <x:c r="B138" s="117" t="str">
        <x:v>O&amp;M</x:v>
      </x:c>
      <x:c r="C138" s="35" t="str">
        <x:v>5400099698</x:v>
      </x:c>
      <x:c r="D138" s="134" t="str">
        <x:v>SUBS DE RELIGADOR, POR UN</x:v>
      </x:c>
      <x:c r="E138" s="35" t="str">
        <x:v>SERVIÇO 073</x:v>
      </x:c>
      <x:c r="F138" s="131" t="n">
        <x:v>6</x:v>
      </x:c>
      <x:c r="G138" s="38" t="n">
        <x:v>38594.82</x:v>
      </x:c>
      <x:c r="H138" s="38" t="n">
        <x:v>9961.98</x:v>
      </x:c>
      <x:c r="I138" s="38" t="n">
        <x:f>H138-G138</x:f>
        <x:v>-28632.84</x:v>
      </x:c>
      <x:c r="J138" s="112" t="n">
        <x:v>6</x:v>
      </x:c>
      <x:c r="K138" s="38" t="n">
        <x:v>0</x:v>
      </x:c>
      <x:c r="L138" s="38" t="n">
        <x:v>38594.82</x:v>
      </x:c>
    </x:row>
    <x:row r="139">
      <x:c r="A139" s="117" t="str">
        <x:v>DISPONIBILIDADE O&amp;M</x:v>
      </x:c>
      <x:c r="B139" s="117" t="str">
        <x:v>O&amp;M</x:v>
      </x:c>
      <x:c r="C139" s="35" t="str">
        <x:v>5400099443</x:v>
      </x:c>
      <x:c r="D139" s="134" t="str">
        <x:v>NIVELAR ESTRUTURA POR POSTE C/RD ENERG</x:v>
      </x:c>
      <x:c r="E139" s="35" t="str">
        <x:v>SERVIÇO 073</x:v>
      </x:c>
      <x:c r="F139" s="131" t="n">
        <x:v>100</x:v>
      </x:c>
      <x:c r="G139" s="38" t="n">
        <x:v>35913.62</x:v>
      </x:c>
      <x:c r="H139" s="38" t="n">
        <x:v>52857</x:v>
      </x:c>
      <x:c r="I139" s="38" t="n">
        <x:f>H139-G139</x:f>
        <x:v>16943.379999999997</x:v>
      </x:c>
      <x:c r="J139" s="112" t="n">
        <x:v>69</x:v>
      </x:c>
      <x:c r="K139" s="38" t="n">
        <x:v>35913.62</x:v>
      </x:c>
      <x:c r="L139" s="38" t="n">
        <x:v>0</x:v>
      </x:c>
    </x:row>
    <x:row r="140">
      <x:c r="A140" s="117" t="str">
        <x:v>DISPONIBILIDADE O&amp;M</x:v>
      </x:c>
      <x:c r="B140" s="117" t="str">
        <x:v>O&amp;M</x:v>
      </x:c>
      <x:c r="C140" s="35" t="str">
        <x:v>5400099138</x:v>
      </x:c>
      <x:c r="D140" s="134" t="str">
        <x:v>EMENDA P/REPARO POR CONDUT C/RD ENERG</x:v>
      </x:c>
      <x:c r="E140" s="35" t="str">
        <x:v>SERVIÇO 073</x:v>
      </x:c>
      <x:c r="F140" s="131" t="n">
        <x:v>99</x:v>
      </x:c>
      <x:c r="G140" s="38" t="n">
        <x:v>35024.15</x:v>
      </x:c>
      <x:c r="H140" s="38" t="n">
        <x:v>35896.41</x:v>
      </x:c>
      <x:c r="I140" s="38" t="n">
        <x:f>H140-G140</x:f>
        <x:v>872.260000000002</x:v>
      </x:c>
      <x:c r="J140" s="112" t="n">
        <x:v>50</x:v>
      </x:c>
      <x:c r="K140" s="38" t="n">
        <x:v>23809.11</x:v>
      </x:c>
      <x:c r="L140" s="38" t="n">
        <x:v>11215.04</x:v>
      </x:c>
    </x:row>
    <x:row r="141">
      <x:c r="A141" s="117" t="str">
        <x:v>DISPONIBILIDADE O&amp;M</x:v>
      </x:c>
      <x:c r="B141" s="117" t="str">
        <x:v>O&amp;M</x:v>
      </x:c>
      <x:c r="C141" s="35" t="str">
        <x:v>5400099037</x:v>
      </x:c>
      <x:c r="D141" s="134" t="str">
        <x:v>BANCO CAPACIT AUTOMAT (COMPLETO),POR UN</x:v>
      </x:c>
      <x:c r="E141" s="35" t="str">
        <x:v>SERVIÇO 073</x:v>
      </x:c>
      <x:c r="F141" s="131" t="n">
        <x:v>4</x:v>
      </x:c>
      <x:c r="G141" s="38" t="n">
        <x:v>34417.16</x:v>
      </x:c>
      <x:c r="H141" s="38" t="n">
        <x:v>17885.44</x:v>
      </x:c>
      <x:c r="I141" s="38" t="n">
        <x:f>H141-G141</x:f>
        <x:v>-16531.720000000005</x:v>
      </x:c>
      <x:c r="J141" s="112" t="n">
        <x:v>3</x:v>
      </x:c>
      <x:c r="K141" s="38" t="n">
        <x:v>0</x:v>
      </x:c>
      <x:c r="L141" s="38" t="n">
        <x:v>34417.16</x:v>
      </x:c>
    </x:row>
    <x:row r="142">
      <x:c r="A142" s="117" t="str">
        <x:v>DISPONIBILIDADE O&amp;M</x:v>
      </x:c>
      <x:c r="B142" s="117" t="str">
        <x:v>O&amp;M</x:v>
      </x:c>
      <x:c r="C142" s="35" t="str">
        <x:v>5400099511</x:v>
      </x:c>
      <x:c r="D142" s="134" t="str">
        <x:v>REPUXAR ESTAI, POR UN</x:v>
      </x:c>
      <x:c r="E142" s="35" t="str">
        <x:v>SERVIÇO 073</x:v>
      </x:c>
      <x:c r="F142" s="131" t="n">
        <x:v>352</x:v>
      </x:c>
      <x:c r="G142" s="38" t="n">
        <x:v>34124.5</x:v>
      </x:c>
      <x:c r="H142" s="38" t="n">
        <x:v>64778.56</x:v>
      </x:c>
      <x:c r="I142" s="38" t="n">
        <x:f>H142-G142</x:f>
        <x:v>30654.059999999998</x:v>
      </x:c>
      <x:c r="J142" s="112" t="n">
        <x:v>296</x:v>
      </x:c>
      <x:c r="K142" s="38" t="n">
        <x:v>0</x:v>
      </x:c>
      <x:c r="L142" s="38" t="n">
        <x:v>34124.5</x:v>
      </x:c>
    </x:row>
    <x:row r="143">
      <x:c r="A143" s="117" t="str">
        <x:v>DISPONIBILIDADE O&amp;M</x:v>
      </x:c>
      <x:c r="B143" s="117" t="str">
        <x:v>O&amp;M</x:v>
      </x:c>
      <x:c r="C143" s="35" t="str">
        <x:v>5400099704</x:v>
      </x:c>
      <x:c r="D143" s="134" t="str">
        <x:v>SUBS REGUL TRIF, 3 UN PLATAFORMA</x:v>
      </x:c>
      <x:c r="E143" s="35" t="str">
        <x:v>SERVIÇO 073</x:v>
      </x:c>
      <x:c r="F143" s="131" t="n">
        <x:v>3</x:v>
      </x:c>
      <x:c r="G143" s="38" t="n">
        <x:v>32719.23</x:v>
      </x:c>
      <x:c r="H143" s="38" t="n">
        <x:v>7027.65</x:v>
      </x:c>
      <x:c r="I143" s="38" t="n">
        <x:f>H143-G143</x:f>
        <x:v>-25691.58</x:v>
      </x:c>
      <x:c r="J143" s="112" t="n">
        <x:v>3</x:v>
      </x:c>
      <x:c r="K143" s="38" t="n">
        <x:v>0</x:v>
      </x:c>
      <x:c r="L143" s="38" t="n">
        <x:v>32719.23</x:v>
      </x:c>
    </x:row>
    <x:row r="144">
      <x:c r="A144" s="117" t="str">
        <x:v>DISPONIBILIDADE O&amp;M</x:v>
      </x:c>
      <x:c r="B144" s="117" t="str">
        <x:v>O&amp;M</x:v>
      </x:c>
      <x:c r="C144" s="35" t="str">
        <x:v>5400099157</x:v>
      </x:c>
      <x:c r="D144" s="134" t="str">
        <x:v>ESTAI ANCORA, EM SOLO C (AC)-INSTALAÇÃO</x:v>
      </x:c>
      <x:c r="E144" s="35" t="str">
        <x:v>SERVIÇO 073</x:v>
      </x:c>
      <x:c r="F144" s="131" t="n">
        <x:v>22</x:v>
      </x:c>
      <x:c r="G144" s="38" t="n">
        <x:v>32620.37</x:v>
      </x:c>
      <x:c r="H144" s="38" t="n">
        <x:v>20219.98</x:v>
      </x:c>
      <x:c r="I144" s="38" t="n">
        <x:f>H144-G144</x:f>
        <x:v>-12400.39</x:v>
      </x:c>
      <x:c r="J144" s="112" t="n">
        <x:v>16</x:v>
      </x:c>
      <x:c r="K144" s="38" t="n">
        <x:v>0</x:v>
      </x:c>
      <x:c r="L144" s="38" t="n">
        <x:v>32620.37</x:v>
      </x:c>
    </x:row>
    <x:row r="145">
      <x:c r="A145" s="117" t="str">
        <x:v>DISPONIBILIDADE O&amp;M</x:v>
      </x:c>
      <x:c r="B145" s="117" t="str">
        <x:v>O&amp;M</x:v>
      </x:c>
      <x:c r="C145" s="35" t="str">
        <x:v>5400099412</x:v>
      </x:c>
      <x:c r="D145" s="134" t="str">
        <x:v>N2,M2,B2,T2,E2 TRIF-RETIR C/RD ENERG</x:v>
      </x:c>
      <x:c r="E145" s="35" t="str">
        <x:v>SERVIÇO 073</x:v>
      </x:c>
      <x:c r="F145" s="131" t="n">
        <x:v>42</x:v>
      </x:c>
      <x:c r="G145" s="38" t="n">
        <x:v>32088.7</x:v>
      </x:c>
      <x:c r="H145" s="38" t="n">
        <x:v>31551.24</x:v>
      </x:c>
      <x:c r="I145" s="38" t="n">
        <x:f>H145-G145</x:f>
        <x:v>-537.4599999999991</x:v>
      </x:c>
      <x:c r="J145" s="112" t="n">
        <x:v>36</x:v>
      </x:c>
      <x:c r="K145" s="38" t="n">
        <x:v>3909.21</x:v>
      </x:c>
      <x:c r="L145" s="38" t="n">
        <x:v>28179.49</x:v>
      </x:c>
    </x:row>
    <x:row r="146">
      <x:c r="A146" s="117" t="str">
        <x:v>DISPONIBILIDADE O&amp;M</x:v>
      </x:c>
      <x:c r="B146" s="117" t="str">
        <x:v>O&amp;M</x:v>
      </x:c>
      <x:c r="C146" s="35" t="str">
        <x:v>5022100030</x:v>
      </x:c>
      <x:c r="D146" s="134" t="str">
        <x:v>INST TERM P/CABOS SING 16-95MM2</x:v>
      </x:c>
      <x:c r="E146" s="35" t="str">
        <x:v>SERVIÇO 073</x:v>
      </x:c>
      <x:c r="F146" s="131" t="n">
        <x:v>16</x:v>
      </x:c>
      <x:c r="G146" s="38" t="n">
        <x:v>31235.04</x:v>
      </x:c>
      <x:c r="H146" s="38" t="n">
        <x:v>0</x:v>
      </x:c>
      <x:c r="I146" s="38" t="n">
        <x:f>H146-G146</x:f>
        <x:v>-31235.04</x:v>
      </x:c>
      <x:c r="J146" s="112" t="n">
        <x:v>2</x:v>
      </x:c>
      <x:c r="K146" s="38" t="n">
        <x:v>0</x:v>
      </x:c>
      <x:c r="L146" s="38" t="n">
        <x:v>31235.04</x:v>
      </x:c>
    </x:row>
    <x:row r="147">
      <x:c r="A147" s="117" t="str">
        <x:v>DISPONIBILIDADE O&amp;M</x:v>
      </x:c>
      <x:c r="B147" s="117" t="str">
        <x:v>O&amp;M</x:v>
      </x:c>
      <x:c r="C147" s="35" t="str">
        <x:v>5400099572</x:v>
      </x:c>
      <x:c r="D147" s="134" t="str">
        <x:v>RETIR ESTRUT C/POSTES 10-12M,RD ENERG</x:v>
      </x:c>
      <x:c r="E147" s="35" t="str">
        <x:v>SERVIÇO 073</x:v>
      </x:c>
      <x:c r="F147" s="131" t="n">
        <x:v>34</x:v>
      </x:c>
      <x:c r="G147" s="38" t="n">
        <x:v>30296.8</x:v>
      </x:c>
      <x:c r="H147" s="38" t="n">
        <x:v>60667.56</x:v>
      </x:c>
      <x:c r="I147" s="38" t="n">
        <x:f>H147-G147</x:f>
        <x:v>30370.76</x:v>
      </x:c>
      <x:c r="J147" s="112" t="n">
        <x:v>21</x:v>
      </x:c>
      <x:c r="K147" s="38" t="n">
        <x:v>0</x:v>
      </x:c>
      <x:c r="L147" s="38" t="n">
        <x:v>30296.8</x:v>
      </x:c>
    </x:row>
    <x:row r="148">
      <x:c r="A148" s="117" t="str">
        <x:v>DISPONIBILIDADE O&amp;M</x:v>
      </x:c>
      <x:c r="B148" s="117" t="str">
        <x:v>O&amp;M</x:v>
      </x:c>
      <x:c r="C148" s="35" t="str">
        <x:v>5400099370</x:v>
      </x:c>
      <x:c r="D148" s="134" t="str">
        <x:v>MONTAGEM CRUZ DUPLA-RETIR C/RD ENERG</x:v>
      </x:c>
      <x:c r="E148" s="35" t="str">
        <x:v>SERVIÇO 073</x:v>
      </x:c>
      <x:c r="F148" s="131" t="n">
        <x:v>82</x:v>
      </x:c>
      <x:c r="G148" s="38" t="n">
        <x:v>30187.82</x:v>
      </x:c>
      <x:c r="H148" s="38" t="n">
        <x:v>61600.04</x:v>
      </x:c>
      <x:c r="I148" s="38" t="n">
        <x:f>H148-G148</x:f>
        <x:v>31412.22</x:v>
      </x:c>
      <x:c r="J148" s="112" t="n">
        <x:v>72</x:v>
      </x:c>
      <x:c r="K148" s="38" t="n">
        <x:v>615.98</x:v>
      </x:c>
      <x:c r="L148" s="38" t="n">
        <x:v>29571.84</x:v>
      </x:c>
    </x:row>
    <x:row r="149">
      <x:c r="A149" s="117" t="str">
        <x:v>DISPONIBILIDADE O&amp;M</x:v>
      </x:c>
      <x:c r="B149" s="117" t="str">
        <x:v>O&amp;M</x:v>
      </x:c>
      <x:c r="C149" s="35" t="str">
        <x:v>5400099743</x:v>
      </x:c>
      <x:c r="D149" s="134" t="str">
        <x:v>U1-U2-U3-U5 E UMA HASTE CURVA MT-RETIR</x:v>
      </x:c>
      <x:c r="E149" s="35" t="str">
        <x:v>SERVIÇO 073</x:v>
      </x:c>
      <x:c r="F149" s="131" t="n">
        <x:v>441</x:v>
      </x:c>
      <x:c r="G149" s="38" t="n">
        <x:v>30069.48</x:v>
      </x:c>
      <x:c r="H149" s="38" t="n">
        <x:v>86951.97</x:v>
      </x:c>
      <x:c r="I149" s="38" t="n">
        <x:f>H149-G149</x:f>
        <x:v>56882.490000000005</x:v>
      </x:c>
      <x:c r="J149" s="112" t="n">
        <x:v>168</x:v>
      </x:c>
      <x:c r="K149" s="38" t="n">
        <x:v>0</x:v>
      </x:c>
      <x:c r="L149" s="38" t="n">
        <x:v>30069.48</x:v>
      </x:c>
    </x:row>
    <x:row r="150">
      <x:c r="A150" s="117" t="str">
        <x:v>DISPONIBILIDADE O&amp;M</x:v>
      </x:c>
      <x:c r="B150" s="117" t="str">
        <x:v>O&amp;M</x:v>
      </x:c>
      <x:c r="C150" s="35" t="str">
        <x:v>5400099329</x:v>
      </x:c>
      <x:c r="D150" s="134" t="str">
        <x:v>LANC CABOS COBRE, 16-95MM2 &gt; 10 M</x:v>
      </x:c>
      <x:c r="E150" s="35" t="str">
        <x:v>SERVIÇO 073</x:v>
      </x:c>
      <x:c r="F150" s="131" t="n">
        <x:v>412</x:v>
      </x:c>
      <x:c r="G150" s="38" t="n">
        <x:v>30026.56</x:v>
      </x:c>
      <x:c r="H150" s="38" t="n">
        <x:v>0</x:v>
      </x:c>
      <x:c r="I150" s="38" t="n">
        <x:f>H150-G150</x:f>
        <x:v>-30026.56</x:v>
      </x:c>
      <x:c r="J150" s="112" t="n">
        <x:v>1</x:v>
      </x:c>
      <x:c r="K150" s="38" t="n">
        <x:v>0</x:v>
      </x:c>
      <x:c r="L150" s="38" t="n">
        <x:v>30026.56</x:v>
      </x:c>
    </x:row>
    <x:row r="151">
      <x:c r="A151" s="117" t="str">
        <x:v>DISPONIBILIDADE O&amp;M</x:v>
      </x:c>
      <x:c r="B151" s="117" t="str">
        <x:v>O&amp;M</x:v>
      </x:c>
      <x:c r="C151" s="35" t="str">
        <x:v>5400099038</x:v>
      </x:c>
      <x:c r="D151" s="134" t="str">
        <x:v>BANCO CAPACIT FIXO (COMPLETO), POR UN</x:v>
      </x:c>
      <x:c r="E151" s="35" t="str">
        <x:v>SERVIÇO 073</x:v>
      </x:c>
      <x:c r="F151" s="131" t="n">
        <x:v>4</x:v>
      </x:c>
      <x:c r="G151" s="38" t="n">
        <x:v>28501.96</x:v>
      </x:c>
      <x:c r="H151" s="38" t="n">
        <x:v>20001.8</x:v>
      </x:c>
      <x:c r="I151" s="38" t="n">
        <x:f>H151-G151</x:f>
        <x:v>-8500.16</x:v>
      </x:c>
      <x:c r="J151" s="112" t="n">
        <x:v>2</x:v>
      </x:c>
      <x:c r="K151" s="38" t="n">
        <x:v>0</x:v>
      </x:c>
      <x:c r="L151" s="38" t="n">
        <x:v>28501.96</x:v>
      </x:c>
    </x:row>
    <x:row r="152">
      <x:c r="A152" s="117" t="str">
        <x:v>DISPONIBILIDADE O&amp;M</x:v>
      </x:c>
      <x:c r="B152" s="117" t="str">
        <x:v>O&amp;M</x:v>
      </x:c>
      <x:c r="C152" s="35" t="str">
        <x:v>5400099318</x:v>
      </x:c>
      <x:c r="D152" s="134" t="str">
        <x:v>ISOL OU CADEIA SUSPEN-MONT C/REDE ENERG</x:v>
      </x:c>
      <x:c r="E152" s="35" t="str">
        <x:v>SERVIÇO 073</x:v>
      </x:c>
      <x:c r="F152" s="131" t="n">
        <x:v>61</x:v>
      </x:c>
      <x:c r="G152" s="38" t="n">
        <x:v>26825.75</x:v>
      </x:c>
      <x:c r="H152" s="38" t="n">
        <x:v>22145.44</x:v>
      </x:c>
      <x:c r="I152" s="38" t="n">
        <x:f>H152-G152</x:f>
        <x:v>-4680.310000000001</x:v>
      </x:c>
      <x:c r="J152" s="112" t="n">
        <x:v>29</x:v>
      </x:c>
      <x:c r="K152" s="38" t="n">
        <x:v>8419.52</x:v>
      </x:c>
      <x:c r="L152" s="38" t="n">
        <x:v>18406.23</x:v>
      </x:c>
    </x:row>
    <x:row r="153">
      <x:c r="A153" s="117" t="str">
        <x:v>DISPONIBILIDADE O&amp;M</x:v>
      </x:c>
      <x:c r="B153" s="117" t="str">
        <x:v>O&amp;M</x:v>
      </x:c>
      <x:c r="C153" s="35" t="str">
        <x:v>5400099696</x:v>
      </x:c>
      <x:c r="D153" s="134" t="str">
        <x:v>SUBS DE POSTES DE 10 A 12 METROS</x:v>
      </x:c>
      <x:c r="E153" s="35" t="str">
        <x:v>SERVIÇO 073</x:v>
      </x:c>
      <x:c r="F153" s="131" t="n">
        <x:v>14</x:v>
      </x:c>
      <x:c r="G153" s="38" t="n">
        <x:v>26783.96</x:v>
      </x:c>
      <x:c r="H153" s="38" t="n">
        <x:v>34413.26</x:v>
      </x:c>
      <x:c r="I153" s="38" t="n">
        <x:f>H153-G153</x:f>
        <x:v>7629.300000000003</x:v>
      </x:c>
      <x:c r="J153" s="112" t="n">
        <x:v>8</x:v>
      </x:c>
      <x:c r="K153" s="38" t="n">
        <x:v>0</x:v>
      </x:c>
      <x:c r="L153" s="38" t="n">
        <x:v>26783.96</x:v>
      </x:c>
    </x:row>
    <x:row r="154">
      <x:c r="A154" s="117" t="str">
        <x:v>DISPONIBILIDADE O&amp;M</x:v>
      </x:c>
      <x:c r="B154" s="117" t="str">
        <x:v>O&amp;M</x:v>
      </x:c>
      <x:c r="C154" s="35" t="str">
        <x:v>5400099365</x:v>
      </x:c>
      <x:c r="D154" s="134" t="str">
        <x:v>MONT CRUZE DUPLA C/RD ENERG</x:v>
      </x:c>
      <x:c r="E154" s="35" t="str">
        <x:v>SERVIÇO 073</x:v>
      </x:c>
      <x:c r="F154" s="131" t="n">
        <x:v>28</x:v>
      </x:c>
      <x:c r="G154" s="38" t="n">
        <x:v>26137.93</x:v>
      </x:c>
      <x:c r="H154" s="38" t="n">
        <x:v>32721.64</x:v>
      </x:c>
      <x:c r="I154" s="38" t="n">
        <x:f>H154-G154</x:f>
        <x:v>6583.709999999999</x:v>
      </x:c>
      <x:c r="J154" s="112" t="n">
        <x:v>27</x:v>
      </x:c>
      <x:c r="K154" s="38" t="n">
        <x:v>2517.88</x:v>
      </x:c>
      <x:c r="L154" s="38" t="n">
        <x:v>23620.05</x:v>
      </x:c>
    </x:row>
    <x:row r="155">
      <x:c r="A155" s="117" t="str">
        <x:v>DISPONIBILIDADE O&amp;M</x:v>
      </x:c>
      <x:c r="B155" s="117" t="str">
        <x:v>O&amp;M</x:v>
      </x:c>
      <x:c r="C155" s="35" t="str">
        <x:v>5400099439</x:v>
      </x:c>
      <x:c r="D155" s="134" t="str">
        <x:v>N4,B4,M4,T4,E4,CN4 TRIF-RETIR C/RD ENERG</x:v>
      </x:c>
      <x:c r="E155" s="35" t="str">
        <x:v>SERVIÇO 073</x:v>
      </x:c>
      <x:c r="F155" s="131" t="n">
        <x:v>20</x:v>
      </x:c>
      <x:c r="G155" s="38" t="n">
        <x:v>25968.95</x:v>
      </x:c>
      <x:c r="H155" s="38" t="n">
        <x:v>21465.2</x:v>
      </x:c>
      <x:c r="I155" s="38" t="n">
        <x:f>H155-G155</x:f>
        <x:v>-4503.75</x:v>
      </x:c>
      <x:c r="J155" s="112" t="n">
        <x:v>20</x:v>
      </x:c>
      <x:c r="K155" s="38" t="n">
        <x:v>2601.64</x:v>
      </x:c>
      <x:c r="L155" s="38" t="n">
        <x:v>23367.31</x:v>
      </x:c>
    </x:row>
    <x:row r="156">
      <x:c r="A156" s="117" t="str">
        <x:v>DISPONIBILIDADE O&amp;M</x:v>
      </x:c>
      <x:c r="B156" s="117" t="str">
        <x:v>O&amp;M</x:v>
      </x:c>
      <x:c r="C156" s="35" t="str">
        <x:v>5400099438</x:v>
      </x:c>
      <x:c r="D156" s="134" t="str">
        <x:v>N4,B4,M4,T4,E4,CN4 TRIF-RETIR</x:v>
      </x:c>
      <x:c r="E156" s="35" t="str">
        <x:v>SERVIÇO 073</x:v>
      </x:c>
      <x:c r="F156" s="131" t="n">
        <x:v>61</x:v>
      </x:c>
      <x:c r="G156" s="38" t="n">
        <x:v>24820.05</x:v>
      </x:c>
      <x:c r="H156" s="38" t="n">
        <x:v>65005.26</x:v>
      </x:c>
      <x:c r="I156" s="38" t="n">
        <x:f>H156-G156</x:f>
        <x:v>40185.21000000001</x:v>
      </x:c>
      <x:c r="J156" s="112" t="n">
        <x:v>50</x:v>
      </x:c>
      <x:c r="K156" s="38" t="n">
        <x:v>567.72</x:v>
      </x:c>
      <x:c r="L156" s="38" t="n">
        <x:v>24252.33</x:v>
      </x:c>
    </x:row>
    <x:row r="157">
      <x:c r="A157" s="117" t="str">
        <x:v>DISPONIBILIDADE O&amp;M</x:v>
      </x:c>
      <x:c r="B157" s="117" t="str">
        <x:v>O&amp;M</x:v>
      </x:c>
      <x:c r="C157" s="35" t="str">
        <x:v>5400099424</x:v>
      </x:c>
      <x:c r="D157" s="134" t="str">
        <x:v>N3,M3,B3,T3,E3,CN3 TRIF-RETIR</x:v>
      </x:c>
      <x:c r="E157" s="35" t="str">
        <x:v>SERVIÇO 073</x:v>
      </x:c>
      <x:c r="F157" s="131" t="n">
        <x:v>80</x:v>
      </x:c>
      <x:c r="G157" s="38" t="n">
        <x:v>24490.83</x:v>
      </x:c>
      <x:c r="H157" s="38" t="n">
        <x:v>59934.4</x:v>
      </x:c>
      <x:c r="I157" s="38" t="n">
        <x:f>H157-G157</x:f>
        <x:v>35443.57</x:v>
      </x:c>
      <x:c r="J157" s="112" t="n">
        <x:v>58</x:v>
      </x:c>
      <x:c r="K157" s="38" t="n">
        <x:v>0</x:v>
      </x:c>
      <x:c r="L157" s="38" t="n">
        <x:v>24490.83</x:v>
      </x:c>
    </x:row>
    <x:row r="158">
      <x:c r="A158" s="117" t="str">
        <x:v>DISPONIBILIDADE O&amp;M</x:v>
      </x:c>
      <x:c r="B158" s="117" t="str">
        <x:v>O&amp;M</x:v>
      </x:c>
      <x:c r="C158" s="35" t="str">
        <x:v>5400099520</x:v>
      </x:c>
      <x:c r="D158" s="134" t="str">
        <x:v>RETIR ACES P/TRAFO TRIF SUPORTE SIMPL</x:v>
      </x:c>
      <x:c r="E158" s="35" t="str">
        <x:v>SERVIÇO 073</x:v>
      </x:c>
      <x:c r="F158" s="131" t="n">
        <x:v>29</x:v>
      </x:c>
      <x:c r="G158" s="38" t="n">
        <x:v>24367.73</x:v>
      </x:c>
      <x:c r="H158" s="38" t="n">
        <x:v>0</x:v>
      </x:c>
      <x:c r="I158" s="38" t="n">
        <x:f>H158-G158</x:f>
        <x:v>-24367.73</x:v>
      </x:c>
      <x:c r="J158" s="112" t="n">
        <x:v>27</x:v>
      </x:c>
      <x:c r="K158" s="38" t="n">
        <x:v>2893.48</x:v>
      </x:c>
      <x:c r="L158" s="38" t="n">
        <x:v>21474.25</x:v>
      </x:c>
    </x:row>
    <x:row r="159">
      <x:c r="A159" s="117" t="str">
        <x:v>DISPONIBILIDADE O&amp;M</x:v>
      </x:c>
      <x:c r="B159" s="117" t="str">
        <x:v>O&amp;M</x:v>
      </x:c>
      <x:c r="C159" s="35" t="str">
        <x:v>5400099137</x:v>
      </x:c>
      <x:c r="D159" s="134" t="str">
        <x:v>EMENDA OU REPARO POR CONDUTOR - MONTAGEM</x:v>
      </x:c>
      <x:c r="E159" s="35" t="str">
        <x:v>SERVIÇO 073</x:v>
      </x:c>
      <x:c r="F159" s="131" t="n">
        <x:v>277</x:v>
      </x:c>
      <x:c r="G159" s="38" t="n">
        <x:v>24346.97</x:v>
      </x:c>
      <x:c r="H159" s="38" t="n">
        <x:v>129187.26</x:v>
      </x:c>
      <x:c r="I159" s="38" t="n">
        <x:f>H159-G159</x:f>
        <x:v>104840.29</x:v>
      </x:c>
      <x:c r="J159" s="112" t="n">
        <x:v>132</x:v>
      </x:c>
      <x:c r="K159" s="38" t="n">
        <x:v>5541.55</x:v>
      </x:c>
      <x:c r="L159" s="38" t="n">
        <x:v>18805.42</x:v>
      </x:c>
    </x:row>
    <x:row r="160">
      <x:c r="A160" s="117" t="str">
        <x:v>DISPONIBILIDADE O&amp;M</x:v>
      </x:c>
      <x:c r="B160" s="117" t="str">
        <x:v>O&amp;M</x:v>
      </x:c>
      <x:c r="C160" s="35" t="str">
        <x:v>5400099498</x:v>
      </x:c>
      <x:c r="D160" s="134" t="str">
        <x:v>REGUL CA,CAA,CAZ/COR,ATE 1/0AWG-POST MAD</x:v>
      </x:c>
      <x:c r="E160" s="35" t="str">
        <x:v>SERVIÇO 073</x:v>
      </x:c>
      <x:c r="F160" s="131" t="n">
        <x:v>7.464</x:v>
      </x:c>
      <x:c r="G160" s="38" t="n">
        <x:v>24123.75</x:v>
      </x:c>
      <x:c r="H160" s="38" t="n">
        <x:v>1709.11</x:v>
      </x:c>
      <x:c r="I160" s="38" t="n">
        <x:f>H160-G160</x:f>
        <x:v>-22414.64</x:v>
      </x:c>
      <x:c r="J160" s="112" t="n">
        <x:v>44</x:v>
      </x:c>
      <x:c r="K160" s="38" t="n">
        <x:v>631.6</x:v>
      </x:c>
      <x:c r="L160" s="38" t="n">
        <x:v>23492.14</x:v>
      </x:c>
    </x:row>
    <x:row r="161">
      <x:c r="A161" s="117" t="str">
        <x:v>DISPONIBILIDADE O&amp;M</x:v>
      </x:c>
      <x:c r="B161" s="117" t="str">
        <x:v>O&amp;M</x:v>
      </x:c>
      <x:c r="C161" s="35" t="str">
        <x:v>5400099693</x:v>
      </x:c>
      <x:c r="D161" s="134" t="str">
        <x:v>SUBS DE ACESSORIOS P/ RELIGADOR</x:v>
      </x:c>
      <x:c r="E161" s="35" t="str">
        <x:v>SERVIÇO 073</x:v>
      </x:c>
      <x:c r="F161" s="131" t="n">
        <x:v>3</x:v>
      </x:c>
      <x:c r="G161" s="38" t="n">
        <x:v>23572.74</x:v>
      </x:c>
      <x:c r="H161" s="38" t="n">
        <x:v>18001.14</x:v>
      </x:c>
      <x:c r="I161" s="38" t="n">
        <x:f>H161-G161</x:f>
        <x:v>-5571.600000000002</x:v>
      </x:c>
      <x:c r="J161" s="112" t="n">
        <x:v>3</x:v>
      </x:c>
      <x:c r="K161" s="38" t="n">
        <x:v>0</x:v>
      </x:c>
      <x:c r="L161" s="38" t="n">
        <x:v>23572.74</x:v>
      </x:c>
    </x:row>
    <x:row r="162">
      <x:c r="A162" s="117" t="str">
        <x:v>DISPONIBILIDADE O&amp;M</x:v>
      </x:c>
      <x:c r="B162" s="117" t="str">
        <x:v>O&amp;M</x:v>
      </x:c>
      <x:c r="C162" s="35" t="str">
        <x:v>5400099093</x:v>
      </x:c>
      <x:c r="D162" s="134" t="str">
        <x:v>CHAVE FUSIVEL 3 PEÇAS-SUBS C/RD ENERG</x:v>
      </x:c>
      <x:c r="E162" s="35" t="str">
        <x:v>SERVIÇO 073</x:v>
      </x:c>
      <x:c r="F162" s="131" t="n">
        <x:v>11</x:v>
      </x:c>
      <x:c r="G162" s="38" t="n">
        <x:v>23213.21</x:v>
      </x:c>
      <x:c r="H162" s="38" t="n">
        <x:v>4187.48</x:v>
      </x:c>
      <x:c r="I162" s="38" t="n">
        <x:f>H162-G162</x:f>
        <x:v>-19025.73</x:v>
      </x:c>
      <x:c r="J162" s="112" t="n">
        <x:v>11</x:v>
      </x:c>
      <x:c r="K162" s="38" t="n">
        <x:v>2141.91</x:v>
      </x:c>
      <x:c r="L162" s="38" t="n">
        <x:v>21071.3</x:v>
      </x:c>
    </x:row>
    <x:row r="163">
      <x:c r="A163" s="117" t="str">
        <x:v>DISPONIBILIDADE O&amp;M</x:v>
      </x:c>
      <x:c r="B163" s="117" t="str">
        <x:v>O&amp;M</x:v>
      </x:c>
      <x:c r="C163" s="35" t="str">
        <x:v>5400099086</x:v>
      </x:c>
      <x:c r="D163" s="134" t="str">
        <x:v>CHAVE FUSIVEL - SUBSTITUIR</x:v>
      </x:c>
      <x:c r="E163" s="35" t="str">
        <x:v>SERVIÇO 073</x:v>
      </x:c>
      <x:c r="F163" s="131" t="n">
        <x:v>92</x:v>
      </x:c>
      <x:c r="G163" s="38" t="n">
        <x:v>22449.84</x:v>
      </x:c>
      <x:c r="H163" s="38" t="n">
        <x:v>71350.6</x:v>
      </x:c>
      <x:c r="I163" s="38" t="n">
        <x:f>H163-G163</x:f>
        <x:v>48900.76000000001</x:v>
      </x:c>
      <x:c r="J163" s="112" t="n">
        <x:v>48</x:v>
      </x:c>
      <x:c r="K163" s="38" t="n">
        <x:v>0</x:v>
      </x:c>
      <x:c r="L163" s="38" t="n">
        <x:v>22449.84</x:v>
      </x:c>
    </x:row>
    <x:row r="164">
      <x:c r="A164" s="117" t="str">
        <x:v>DISPONIBILIDADE O&amp;M</x:v>
      </x:c>
      <x:c r="B164" s="117" t="str">
        <x:v>O&amp;M</x:v>
      </x:c>
      <x:c r="C164" s="35" t="str">
        <x:v>5400099099</x:v>
      </x:c>
      <x:c r="D164" s="134" t="str">
        <x:v>CONCRET BASE TOTAL E DIAM 1900 MM</x:v>
      </x:c>
      <x:c r="E164" s="35" t="str">
        <x:v>SERVIÇO 073</x:v>
      </x:c>
      <x:c r="F164" s="131" t="n">
        <x:v>2</x:v>
      </x:c>
      <x:c r="G164" s="38" t="n">
        <x:v>22050.02</x:v>
      </x:c>
      <x:c r="H164" s="38" t="n">
        <x:v>3444.48</x:v>
      </x:c>
      <x:c r="I164" s="38" t="n">
        <x:f>H164-G164</x:f>
        <x:v>-18605.54</x:v>
      </x:c>
      <x:c r="J164" s="112" t="n">
        <x:v>2</x:v>
      </x:c>
      <x:c r="K164" s="38" t="n">
        <x:v>0</x:v>
      </x:c>
      <x:c r="L164" s="38" t="n">
        <x:v>22050.02</x:v>
      </x:c>
    </x:row>
    <x:row r="165">
      <x:c r="A165" s="117" t="str">
        <x:v>DISPONIBILIDADE O&amp;M</x:v>
      </x:c>
      <x:c r="B165" s="117" t="str">
        <x:v>O&amp;M</x:v>
      </x:c>
      <x:c r="C165" s="35" t="str">
        <x:v>5023000147</x:v>
      </x:c>
      <x:c r="D165" s="134" t="str">
        <x:v>INST ESTR CP TRAFO =&gt;2MVA AO SOLO LM</x:v>
      </x:c>
      <x:c r="E165" s="35" t="str">
        <x:v>SERVIÇO 073</x:v>
      </x:c>
      <x:c r="F165" s="131" t="n">
        <x:v>1</x:v>
      </x:c>
      <x:c r="G165" s="38" t="n">
        <x:v>21129.49</x:v>
      </x:c>
      <x:c r="H165" s="38" t="n">
        <x:v>0</x:v>
      </x:c>
      <x:c r="I165" s="38" t="n">
        <x:f>H165-G165</x:f>
        <x:v>-21129.49</x:v>
      </x:c>
      <x:c r="J165" s="112" t="n">
        <x:v>1</x:v>
      </x:c>
      <x:c r="K165" s="38" t="n">
        <x:v>0</x:v>
      </x:c>
      <x:c r="L165" s="38" t="n">
        <x:v>21129.49</x:v>
      </x:c>
    </x:row>
    <x:row r="166">
      <x:c r="A166" s="117" t="str">
        <x:v>DISPONIBILIDADE O&amp;M</x:v>
      </x:c>
      <x:c r="B166" s="117" t="str">
        <x:v>O&amp;M</x:v>
      </x:c>
      <x:c r="C166" s="35" t="str">
        <x:v>5400099445</x:v>
      </x:c>
      <x:c r="D166" s="134" t="str">
        <x:v>PARA-RAIO 2 PÇS, MONTAGEM C/ REDE ENERG</x:v>
      </x:c>
      <x:c r="E166" s="35" t="str">
        <x:v>SERVIÇO 073</x:v>
      </x:c>
      <x:c r="F166" s="131" t="n">
        <x:v>19</x:v>
      </x:c>
      <x:c r="G166" s="38" t="n">
        <x:v>21104.53</x:v>
      </x:c>
      <x:c r="H166" s="38" t="n">
        <x:v>7424.06</x:v>
      </x:c>
      <x:c r="I166" s="38" t="n">
        <x:f>H166-G166</x:f>
        <x:v>-13680.469999999998</x:v>
      </x:c>
      <x:c r="J166" s="112" t="n">
        <x:v>19</x:v>
      </x:c>
      <x:c r="K166" s="38" t="n">
        <x:v>1176.1</x:v>
      </x:c>
      <x:c r="L166" s="38" t="n">
        <x:v>19928.43</x:v>
      </x:c>
    </x:row>
    <x:row r="167">
      <x:c r="A167" s="117" t="str">
        <x:v>DISPONIBILIDADE O&amp;M</x:v>
      </x:c>
      <x:c r="B167" s="117" t="str">
        <x:v>O&amp;M</x:v>
      </x:c>
      <x:c r="C167" s="35" t="str">
        <x:v>5400099589</x:v>
      </x:c>
      <x:c r="D167" s="134" t="str">
        <x:v>RETIR TRAFO MONO(2 BUCHAS) SUPORTE SIMPL</x:v>
      </x:c>
      <x:c r="E167" s="35" t="str">
        <x:v>SERVIÇO 073</x:v>
      </x:c>
      <x:c r="F167" s="131" t="n">
        <x:v>25</x:v>
      </x:c>
      <x:c r="G167" s="38" t="n">
        <x:v>20254</x:v>
      </x:c>
      <x:c r="H167" s="38" t="n">
        <x:v>42721</x:v>
      </x:c>
      <x:c r="I167" s="38" t="n">
        <x:f>H167-G167</x:f>
        <x:v>22467</x:v>
      </x:c>
      <x:c r="J167" s="112" t="n">
        <x:v>25</x:v>
      </x:c>
      <x:c r="K167" s="38" t="n">
        <x:v>0</x:v>
      </x:c>
      <x:c r="L167" s="38" t="n">
        <x:v>20254</x:v>
      </x:c>
    </x:row>
    <x:row r="168">
      <x:c r="A168" s="117" t="str">
        <x:v>DISPONIBILIDADE O&amp;M</x:v>
      </x:c>
      <x:c r="B168" s="117" t="str">
        <x:v>O&amp;M</x:v>
      </x:c>
      <x:c r="C168" s="35" t="str">
        <x:v>5025300260</x:v>
      </x:c>
      <x:c r="D168" s="134" t="str">
        <x:v>TURMA LM 2H TAT SOBREAVISO</x:v>
      </x:c>
      <x:c r="E168" s="35" t="str">
        <x:v>SERVIÇO 073</x:v>
      </x:c>
      <x:c r="F168" s="131" t="n">
        <x:v>1044.015</x:v>
      </x:c>
      <x:c r="G168" s="38" t="n">
        <x:v>20212.13</x:v>
      </x:c>
      <x:c r="H168" s="38" t="n">
        <x:v>54320.1</x:v>
      </x:c>
      <x:c r="I168" s="38" t="n">
        <x:f>H168-G168</x:f>
        <x:v>34107.97</x:v>
      </x:c>
      <x:c r="J168" s="112" t="n">
        <x:v>21</x:v>
      </x:c>
      <x:c r="K168" s="38" t="n">
        <x:v>6291.01</x:v>
      </x:c>
      <x:c r="L168" s="38" t="n">
        <x:v>13921.12</x:v>
      </x:c>
    </x:row>
    <x:row r="169">
      <x:c r="A169" s="117" t="str">
        <x:v>DISPONIBILIDADE O&amp;M</x:v>
      </x:c>
      <x:c r="B169" s="117" t="str">
        <x:v>O&amp;M</x:v>
      </x:c>
      <x:c r="C169" s="35" t="str">
        <x:v>5400099085</x:v>
      </x:c>
      <x:c r="D169" s="134" t="str">
        <x:v>CHAVE FUSIVEL - RETIRADA</x:v>
      </x:c>
      <x:c r="E169" s="35" t="str">
        <x:v>SERVIÇO 073</x:v>
      </x:c>
      <x:c r="F169" s="131" t="n">
        <x:v>292</x:v>
      </x:c>
      <x:c r="G169" s="38" t="n">
        <x:v>19806.94</x:v>
      </x:c>
      <x:c r="H169" s="38" t="n">
        <x:v>96917.72</x:v>
      </x:c>
      <x:c r="I169" s="38" t="n">
        <x:f>H169-G169</x:f>
        <x:v>77110.78</x:v>
      </x:c>
      <x:c r="J169" s="112" t="n">
        <x:v>127</x:v>
      </x:c>
      <x:c r="K169" s="38" t="n">
        <x:v>1305.56</x:v>
      </x:c>
      <x:c r="L169" s="38" t="n">
        <x:v>18501.38</x:v>
      </x:c>
    </x:row>
    <x:row r="170">
      <x:c r="A170" s="117" t="str">
        <x:v>DISPONIBILIDADE O&amp;M</x:v>
      </x:c>
      <x:c r="B170" s="117" t="str">
        <x:v>O&amp;M</x:v>
      </x:c>
      <x:c r="C170" s="35" t="str">
        <x:v>5400099211</x:v>
      </x:c>
      <x:c r="D170" s="134" t="str">
        <x:v>INST ACES P/TRAFO (2 BUCHAS) SUPOR SIMPL</x:v>
      </x:c>
      <x:c r="E170" s="35" t="str">
        <x:v>SERVIÇO 073</x:v>
      </x:c>
      <x:c r="F170" s="131" t="n">
        <x:v>18</x:v>
      </x:c>
      <x:c r="G170" s="38" t="n">
        <x:v>19502.46</x:v>
      </x:c>
      <x:c r="H170" s="38" t="n">
        <x:v>0</x:v>
      </x:c>
      <x:c r="I170" s="38" t="n">
        <x:f>H170-G170</x:f>
        <x:v>-19502.46</x:v>
      </x:c>
      <x:c r="J170" s="112" t="n">
        <x:v>18</x:v>
      </x:c>
      <x:c r="K170" s="38" t="n">
        <x:v>0</x:v>
      </x:c>
      <x:c r="L170" s="38" t="n">
        <x:v>19502.46</x:v>
      </x:c>
    </x:row>
    <x:row r="171">
      <x:c r="A171" s="117" t="str">
        <x:v>DISPONIBILIDADE O&amp;M</x:v>
      </x:c>
      <x:c r="B171" s="117" t="str">
        <x:v>O&amp;M</x:v>
      </x:c>
      <x:c r="C171" s="35" t="str">
        <x:v>5400099275</x:v>
      </x:c>
      <x:c r="D171" s="134" t="str">
        <x:v>INST REGUL TRIF, 3 UN PLATAFORMA</x:v>
      </x:c>
      <x:c r="E171" s="35" t="str">
        <x:v>SERVIÇO 073</x:v>
      </x:c>
      <x:c r="F171" s="131" t="n">
        <x:v>2</x:v>
      </x:c>
      <x:c r="G171" s="38" t="n">
        <x:v>19312.04</x:v>
      </x:c>
      <x:c r="H171" s="38" t="n">
        <x:v>4685.1</x:v>
      </x:c>
      <x:c r="I171" s="38" t="n">
        <x:f>H171-G171</x:f>
        <x:v>-14626.94</x:v>
      </x:c>
      <x:c r="J171" s="112" t="n">
        <x:v>2</x:v>
      </x:c>
      <x:c r="K171" s="38" t="n">
        <x:v>0</x:v>
      </x:c>
      <x:c r="L171" s="38" t="n">
        <x:v>19312.04</x:v>
      </x:c>
    </x:row>
    <x:row r="172">
      <x:c r="A172" s="117" t="str">
        <x:v>DISPONIBILIDADE O&amp;M</x:v>
      </x:c>
      <x:c r="B172" s="117" t="str">
        <x:v>O&amp;M</x:v>
      </x:c>
      <x:c r="C172" s="35" t="str">
        <x:v>5400099197</x:v>
      </x:c>
      <x:c r="D172" s="134" t="str">
        <x:v>IMPL ESTRUT C/POSTES 13-15M,RD ENERG</x:v>
      </x:c>
      <x:c r="E172" s="35" t="str">
        <x:v>SERVIÇO 073</x:v>
      </x:c>
      <x:c r="F172" s="131" t="n">
        <x:v>7</x:v>
      </x:c>
      <x:c r="G172" s="38" t="n">
        <x:v>19186.18</x:v>
      </x:c>
      <x:c r="H172" s="38" t="n">
        <x:v>21212.24</x:v>
      </x:c>
      <x:c r="I172" s="38" t="n">
        <x:f>H172-G172</x:f>
        <x:v>2026.0600000000013</x:v>
      </x:c>
      <x:c r="J172" s="112" t="n">
        <x:v>7</x:v>
      </x:c>
      <x:c r="K172" s="38" t="n">
        <x:v>0</x:v>
      </x:c>
      <x:c r="L172" s="38" t="n">
        <x:v>19186.18</x:v>
      </x:c>
    </x:row>
    <x:row r="173">
      <x:c r="A173" s="117" t="str">
        <x:v>DISPONIBILIDADE O&amp;M</x:v>
      </x:c>
      <x:c r="B173" s="117" t="str">
        <x:v>O&amp;M</x:v>
      </x:c>
      <x:c r="C173" s="35" t="str">
        <x:v>5400099663</x:v>
      </x:c>
      <x:c r="D173" s="134" t="str">
        <x:v>SUBS ACES P/TRAFO TRIF SUP SIMP REDE NUA</x:v>
      </x:c>
      <x:c r="E173" s="35" t="str">
        <x:v>SERVIÇO 073</x:v>
      </x:c>
      <x:c r="F173" s="131" t="n">
        <x:v>8</x:v>
      </x:c>
      <x:c r="G173" s="38" t="n">
        <x:v>18863.57</x:v>
      </x:c>
      <x:c r="H173" s="38" t="n">
        <x:v>0</x:v>
      </x:c>
      <x:c r="I173" s="38" t="n">
        <x:f>H173-G173</x:f>
        <x:v>-18863.57</x:v>
      </x:c>
      <x:c r="J173" s="112" t="n">
        <x:v>7</x:v>
      </x:c>
      <x:c r="K173" s="38" t="n">
        <x:v>0</x:v>
      </x:c>
      <x:c r="L173" s="38" t="n">
        <x:v>18863.57</x:v>
      </x:c>
    </x:row>
    <x:row r="174">
      <x:c r="A174" s="117" t="str">
        <x:v>DISPONIBILIDADE O&amp;M</x:v>
      </x:c>
      <x:c r="B174" s="117" t="str">
        <x:v>O&amp;M</x:v>
      </x:c>
      <x:c r="C174" s="35" t="str">
        <x:v>5400099489</x:v>
      </x:c>
      <x:c r="D174" s="134" t="str">
        <x:v>REAPERTO/REGULAGEM CHAVE FUSIVEL/FACA</x:v>
      </x:c>
      <x:c r="E174" s="35" t="str">
        <x:v>SERVIÇO 073</x:v>
      </x:c>
      <x:c r="F174" s="131" t="n">
        <x:v>324</x:v>
      </x:c>
      <x:c r="G174" s="38" t="n">
        <x:v>18778.26</x:v>
      </x:c>
      <x:c r="H174" s="38" t="n">
        <x:v>0</x:v>
      </x:c>
      <x:c r="I174" s="38" t="n">
        <x:f>H174-G174</x:f>
        <x:v>-18778.26</x:v>
      </x:c>
      <x:c r="J174" s="112" t="n">
        <x:v>114</x:v>
      </x:c>
      <x:c r="K174" s="38" t="n">
        <x:v>16719.26</x:v>
      </x:c>
      <x:c r="L174" s="38" t="n">
        <x:v>2059</x:v>
      </x:c>
    </x:row>
    <x:row r="175">
      <x:c r="A175" s="117" t="str">
        <x:v>DISPONIBILIDADE O&amp;M</x:v>
      </x:c>
      <x:c r="B175" s="117" t="str">
        <x:v>O&amp;M</x:v>
      </x:c>
      <x:c r="C175" s="35" t="str">
        <x:v>5400099235</x:v>
      </x:c>
      <x:c r="D175" s="134" t="str">
        <x:v>INST CONEC P/LV C/O CONE ESTRIB PARAF</x:v>
      </x:c>
      <x:c r="E175" s="35" t="str">
        <x:v>SERVIÇO 073</x:v>
      </x:c>
      <x:c r="F175" s="131" t="n">
        <x:v>108</x:v>
      </x:c>
      <x:c r="G175" s="38" t="n">
        <x:v>18120.75</x:v>
      </x:c>
      <x:c r="H175" s="38" t="n">
        <x:v>20229.48</x:v>
      </x:c>
      <x:c r="I175" s="38" t="n">
        <x:f>H175-G175</x:f>
        <x:v>2108.7299999999996</x:v>
      </x:c>
      <x:c r="J175" s="112" t="n">
        <x:v>55</x:v>
      </x:c>
      <x:c r="K175" s="38" t="n">
        <x:v>0</x:v>
      </x:c>
      <x:c r="L175" s="38" t="n">
        <x:v>18120.75</x:v>
      </x:c>
    </x:row>
    <x:row r="176">
      <x:c r="A176" s="117" t="str">
        <x:v>DISPONIBILIDADE O&amp;M</x:v>
      </x:c>
      <x:c r="B176" s="117" t="str">
        <x:v>O&amp;M</x:v>
      </x:c>
      <x:c r="C176" s="35" t="str">
        <x:v>5400099322</x:v>
      </x:c>
      <x:c r="D176" s="134" t="str">
        <x:v>ISOL PINO,C/AMAR,P/PÇ-RETIR C/RD ENERG</x:v>
      </x:c>
      <x:c r="E176" s="35" t="str">
        <x:v>SERVIÇO 073</x:v>
      </x:c>
      <x:c r="F176" s="131" t="n">
        <x:v>172</x:v>
      </x:c>
      <x:c r="G176" s="38" t="n">
        <x:v>18055.7</x:v>
      </x:c>
      <x:c r="H176" s="38" t="n">
        <x:v>37415.16</x:v>
      </x:c>
      <x:c r="I176" s="38" t="n">
        <x:f>H176-G176</x:f>
        <x:v>19359.460000000003</x:v>
      </x:c>
      <x:c r="J176" s="112" t="n">
        <x:v>80</x:v>
      </x:c>
      <x:c r="K176" s="38" t="n">
        <x:v>2012.19</x:v>
      </x:c>
      <x:c r="L176" s="38" t="n">
        <x:v>16043.51</x:v>
      </x:c>
    </x:row>
    <x:row r="177">
      <x:c r="A177" s="117" t="str">
        <x:v>DISPONIBILIDADE O&amp;M</x:v>
      </x:c>
      <x:c r="B177" s="117" t="str">
        <x:v>O&amp;M</x:v>
      </x:c>
      <x:c r="C177" s="35" t="str">
        <x:v>5400099394</x:v>
      </x:c>
      <x:c r="D177" s="134" t="str">
        <x:v>N1, M1, B1, T1, E1 BIFASICA - MONTAGEM</x:v>
      </x:c>
      <x:c r="E177" s="35" t="str">
        <x:v>SERVIÇO 073</x:v>
      </x:c>
      <x:c r="F177" s="131" t="n">
        <x:v>43</x:v>
      </x:c>
      <x:c r="G177" s="38" t="n">
        <x:v>18045.59</x:v>
      </x:c>
      <x:c r="H177" s="38" t="n">
        <x:v>28063.52</x:v>
      </x:c>
      <x:c r="I177" s="38" t="n">
        <x:f>H177-G177</x:f>
        <x:v>10017.93</x:v>
      </x:c>
      <x:c r="J177" s="112" t="n">
        <x:v>32</x:v>
      </x:c>
      <x:c r="K177" s="38" t="n">
        <x:v>0</x:v>
      </x:c>
      <x:c r="L177" s="38" t="n">
        <x:v>18045.59</x:v>
      </x:c>
    </x:row>
    <x:row r="178">
      <x:c r="A178" s="117" t="str">
        <x:v>DISPONIBILIDADE O&amp;M</x:v>
      </x:c>
      <x:c r="B178" s="117" t="str">
        <x:v>O&amp;M</x:v>
      </x:c>
      <x:c r="C178" s="35" t="str">
        <x:v>5400099072</x:v>
      </x:c>
      <x:c r="D178" s="134" t="str">
        <x:v>CE4 - MONTAGEM</x:v>
      </x:c>
      <x:c r="E178" s="35" t="str">
        <x:v>SERVIÇO 073</x:v>
      </x:c>
      <x:c r="F178" s="131" t="n">
        <x:v>13</x:v>
      </x:c>
      <x:c r="G178" s="38" t="n">
        <x:v>18018.78</x:v>
      </x:c>
      <x:c r="H178" s="38" t="n">
        <x:v>11895.26</x:v>
      </x:c>
      <x:c r="I178" s="38" t="n">
        <x:f>H178-G178</x:f>
        <x:v>-6123.519999999999</x:v>
      </x:c>
      <x:c r="J178" s="112" t="n">
        <x:v>5</x:v>
      </x:c>
      <x:c r="K178" s="38" t="n">
        <x:v>0</x:v>
      </x:c>
      <x:c r="L178" s="38" t="n">
        <x:v>18018.78</x:v>
      </x:c>
    </x:row>
    <x:row r="179">
      <x:c r="A179" s="117" t="str">
        <x:v>DISPONIBILIDADE O&amp;M</x:v>
      </x:c>
      <x:c r="B179" s="117" t="str">
        <x:v>O&amp;M</x:v>
      </x:c>
      <x:c r="C179" s="35" t="str">
        <x:v>5400099080</x:v>
      </x:c>
      <x:c r="D179" s="134" t="str">
        <x:v>CHAVE FACA 3 PECAS-RETIR C/RD ENERG</x:v>
      </x:c>
      <x:c r="E179" s="35" t="str">
        <x:v>SERVIÇO 073</x:v>
      </x:c>
      <x:c r="F179" s="131" t="n">
        <x:v>12</x:v>
      </x:c>
      <x:c r="G179" s="38" t="n">
        <x:v>17149.56</x:v>
      </x:c>
      <x:c r="H179" s="38" t="n">
        <x:v>12191.04</x:v>
      </x:c>
      <x:c r="I179" s="38" t="n">
        <x:f>H179-G179</x:f>
        <x:v>-4958.52</x:v>
      </x:c>
      <x:c r="J179" s="112" t="n">
        <x:v>11</x:v>
      </x:c>
      <x:c r="K179" s="38" t="n">
        <x:v>1429.13</x:v>
      </x:c>
      <x:c r="L179" s="38" t="n">
        <x:v>15720.43</x:v>
      </x:c>
    </x:row>
    <x:row r="180">
      <x:c r="A180" s="117" t="str">
        <x:v>DISPONIBILIDADE O&amp;M</x:v>
      </x:c>
      <x:c r="B180" s="117" t="str">
        <x:v>O&amp;M</x:v>
      </x:c>
      <x:c r="C180" s="35" t="str">
        <x:v>5400099074</x:v>
      </x:c>
      <x:c r="D180" s="134" t="str">
        <x:v>CHAVE FACA - MONTAGEM</x:v>
      </x:c>
      <x:c r="E180" s="35" t="str">
        <x:v>SERVIÇO 073</x:v>
      </x:c>
      <x:c r="F180" s="131" t="n">
        <x:v>86</x:v>
      </x:c>
      <x:c r="G180" s="38" t="n">
        <x:v>16368.38</x:v>
      </x:c>
      <x:c r="H180" s="38" t="n">
        <x:v>38153.04</x:v>
      </x:c>
      <x:c r="I180" s="38" t="n">
        <x:f>H180-G180</x:f>
        <x:v>21784.660000000003</x:v>
      </x:c>
      <x:c r="J180" s="112" t="n">
        <x:v>34</x:v>
      </x:c>
      <x:c r="K180" s="38" t="n">
        <x:v>0</x:v>
      </x:c>
      <x:c r="L180" s="38" t="n">
        <x:v>16368.38</x:v>
      </x:c>
    </x:row>
    <x:row r="181">
      <x:c r="A181" s="117" t="str">
        <x:v>DISPONIBILIDADE O&amp;M</x:v>
      </x:c>
      <x:c r="B181" s="117" t="str">
        <x:v>O&amp;M</x:v>
      </x:c>
      <x:c r="C181" s="35" t="str">
        <x:v>5400099453</x:v>
      </x:c>
      <x:c r="D181" s="134" t="str">
        <x:v>PARA-RAIOS 2 PEÇAS-RETIR C/RD ENERG</x:v>
      </x:c>
      <x:c r="E181" s="35" t="str">
        <x:v>SERVIÇO 073</x:v>
      </x:c>
      <x:c r="F181" s="131" t="n">
        <x:v>22</x:v>
      </x:c>
      <x:c r="G181" s="38" t="n">
        <x:v>16347.06</x:v>
      </x:c>
      <x:c r="H181" s="38" t="n">
        <x:v>5395.06</x:v>
      </x:c>
      <x:c r="I181" s="38" t="n">
        <x:f>H181-G181</x:f>
        <x:v>-10952</x:v>
      </x:c>
      <x:c r="J181" s="112" t="n">
        <x:v>22</x:v>
      </x:c>
      <x:c r="K181" s="38" t="n">
        <x:v>780.5</x:v>
      </x:c>
      <x:c r="L181" s="38" t="n">
        <x:v>15566.56</x:v>
      </x:c>
    </x:row>
    <x:row r="182">
      <x:c r="A182" s="117" t="str">
        <x:v>DISPONIBILIDADE O&amp;M</x:v>
      </x:c>
      <x:c r="B182" s="117" t="str">
        <x:v>O&amp;M</x:v>
      </x:c>
      <x:c r="C182" s="35" t="str">
        <x:v>5400099280</x:v>
      </x:c>
      <x:c r="D182" s="134" t="str">
        <x:v>INST TRAFO MONO (2 BUCHAS) SUPORTE SIMPL</x:v>
      </x:c>
      <x:c r="E182" s="35" t="str">
        <x:v>SERVIÇO 073</x:v>
      </x:c>
      <x:c r="F182" s="131" t="n">
        <x:v>9</x:v>
      </x:c>
      <x:c r="G182" s="38" t="n">
        <x:v>16296.03</x:v>
      </x:c>
      <x:c r="H182" s="38" t="n">
        <x:v>20111.67</x:v>
      </x:c>
      <x:c r="I182" s="38" t="n">
        <x:f>H182-G182</x:f>
        <x:v>3815.6399999999976</x:v>
      </x:c>
      <x:c r="J182" s="112" t="n">
        <x:v>9</x:v>
      </x:c>
      <x:c r="K182" s="38" t="n">
        <x:v>0</x:v>
      </x:c>
      <x:c r="L182" s="38" t="n">
        <x:v>16296.03</x:v>
      </x:c>
    </x:row>
    <x:row r="183">
      <x:c r="A183" s="117" t="str">
        <x:v>DISPONIBILIDADE O&amp;M</x:v>
      </x:c>
      <x:c r="B183" s="117" t="str">
        <x:v>O&amp;M</x:v>
      </x:c>
      <x:c r="C183" s="35" t="str">
        <x:v>5400099403</x:v>
      </x:c>
      <x:c r="D183" s="134" t="str">
        <x:v>N1,M1,B1,T1,E1 TRIF-SUBSTITUIR</x:v>
      </x:c>
      <x:c r="E183" s="35" t="str">
        <x:v>SERVIÇO 073</x:v>
      </x:c>
      <x:c r="F183" s="131" t="n">
        <x:v>24</x:v>
      </x:c>
      <x:c r="G183" s="38" t="n">
        <x:v>15766.03</x:v>
      </x:c>
      <x:c r="H183" s="38" t="n">
        <x:v>27408.48</x:v>
      </x:c>
      <x:c r="I183" s="38" t="n">
        <x:f>H183-G183</x:f>
        <x:v>11642.449999999999</x:v>
      </x:c>
      <x:c r="J183" s="112" t="n">
        <x:v>20</x:v>
      </x:c>
      <x:c r="K183" s="38" t="n">
        <x:v>0</x:v>
      </x:c>
      <x:c r="L183" s="38" t="n">
        <x:v>15766.03</x:v>
      </x:c>
    </x:row>
    <x:row r="184">
      <x:c r="A184" s="117" t="str">
        <x:v>DISPONIBILIDADE O&amp;M</x:v>
      </x:c>
      <x:c r="B184" s="117" t="str">
        <x:v>O&amp;M</x:v>
      </x:c>
      <x:c r="C184" s="35" t="str">
        <x:v>5400099449</x:v>
      </x:c>
      <x:c r="D184" s="134" t="str">
        <x:v>PARA-RAIOS - RETIRADA</x:v>
      </x:c>
      <x:c r="E184" s="35" t="str">
        <x:v>SERVIÇO 073</x:v>
      </x:c>
      <x:c r="F184" s="131" t="n">
        <x:v>394</x:v>
      </x:c>
      <x:c r="G184" s="38" t="n">
        <x:v>15638.09</x:v>
      </x:c>
      <x:c r="H184" s="38" t="n">
        <x:v>115544.44</x:v>
      </x:c>
      <x:c r="I184" s="38" t="n">
        <x:f>H184-G184</x:f>
        <x:v>99906.35</x:v>
      </x:c>
      <x:c r="J184" s="112" t="n">
        <x:v>190</x:v>
      </x:c>
      <x:c r="K184" s="38" t="n">
        <x:v>269.76</x:v>
      </x:c>
      <x:c r="L184" s="38" t="n">
        <x:v>15368.33</x:v>
      </x:c>
    </x:row>
    <x:row r="185">
      <x:c r="A185" s="117" t="str">
        <x:v>DISPONIBILIDADE O&amp;M</x:v>
      </x:c>
      <x:c r="B185" s="117" t="str">
        <x:v>O&amp;M</x:v>
      </x:c>
      <x:c r="C185" s="35" t="str">
        <x:v>5400099147</x:v>
      </x:c>
      <x:c r="D185" s="134" t="str">
        <x:v>ESCORA - E - INSTALAÇÃO</x:v>
      </x:c>
      <x:c r="E185" s="35" t="str">
        <x:v>SERVIÇO 073</x:v>
      </x:c>
      <x:c r="F185" s="131" t="n">
        <x:v>7</x:v>
      </x:c>
      <x:c r="G185" s="38" t="n">
        <x:v>15270.99</x:v>
      </x:c>
      <x:c r="H185" s="38" t="n">
        <x:v>2576.42</x:v>
      </x:c>
      <x:c r="I185" s="38" t="n">
        <x:f>H185-G185</x:f>
        <x:v>-12694.57</x:v>
      </x:c>
      <x:c r="J185" s="112" t="n">
        <x:v>2</x:v>
      </x:c>
      <x:c r="K185" s="38" t="n">
        <x:v>0</x:v>
      </x:c>
      <x:c r="L185" s="38" t="n">
        <x:v>15270.99</x:v>
      </x:c>
    </x:row>
    <x:row r="186">
      <x:c r="A186" s="117" t="str">
        <x:v>DISPONIBILIDADE O&amp;M</x:v>
      </x:c>
      <x:c r="B186" s="117" t="str">
        <x:v>O&amp;M</x:v>
      </x:c>
      <x:c r="C186" s="35" t="str">
        <x:v>5400099690</x:v>
      </x:c>
      <x:c r="D186" s="134" t="str">
        <x:v>SUBS CRUZAMENTO MT, 1 FASE,RD ENERG</x:v>
      </x:c>
      <x:c r="E186" s="35" t="str">
        <x:v>SERVIÇO 073</x:v>
      </x:c>
      <x:c r="F186" s="131" t="n">
        <x:v>24</x:v>
      </x:c>
      <x:c r="G186" s="38" t="n">
        <x:v>14967.36</x:v>
      </x:c>
      <x:c r="H186" s="38" t="n">
        <x:v>12288.48</x:v>
      </x:c>
      <x:c r="I186" s="38" t="n">
        <x:f>H186-G186</x:f>
        <x:v>-2678.880000000001</x:v>
      </x:c>
      <x:c r="J186" s="112" t="n">
        <x:v>24</x:v>
      </x:c>
      <x:c r="K186" s="38" t="n">
        <x:v>0</x:v>
      </x:c>
      <x:c r="L186" s="38" t="n">
        <x:v>14967.36</x:v>
      </x:c>
    </x:row>
    <x:row r="187">
      <x:c r="A187" s="117" t="str">
        <x:v>DISPONIBILIDADE O&amp;M</x:v>
      </x:c>
      <x:c r="B187" s="117" t="str">
        <x:v>O&amp;M</x:v>
      </x:c>
      <x:c r="C187" s="35" t="str">
        <x:v>5400099456</x:v>
      </x:c>
      <x:c r="D187" s="134" t="str">
        <x:v>PARA-RAIOS DE BT - MONTAGEM</x:v>
      </x:c>
      <x:c r="E187" s="35" t="str">
        <x:v>SERVIÇO 073</x:v>
      </x:c>
      <x:c r="F187" s="131" t="n">
        <x:v>419</x:v>
      </x:c>
      <x:c r="G187" s="38" t="n">
        <x:v>14938.9</x:v>
      </x:c>
      <x:c r="H187" s="38" t="n">
        <x:v>151904.26</x:v>
      </x:c>
      <x:c r="I187" s="38" t="n">
        <x:f>H187-G187</x:f>
        <x:v>136965.36000000002</x:v>
      </x:c>
      <x:c r="J187" s="112" t="n">
        <x:v>169</x:v>
      </x:c>
      <x:c r="K187" s="38" t="n">
        <x:v>0</x:v>
      </x:c>
      <x:c r="L187" s="38" t="n">
        <x:v>14938.9</x:v>
      </x:c>
    </x:row>
    <x:row r="188">
      <x:c r="A188" s="117" t="str">
        <x:v>DISPONIBILIDADE O&amp;M</x:v>
      </x:c>
      <x:c r="B188" s="117" t="str">
        <x:v>O&amp;M</x:v>
      </x:c>
      <x:c r="C188" s="35" t="str">
        <x:v>5400099517</x:v>
      </x:c>
      <x:c r="D188" s="134" t="str">
        <x:v>RETIR ACES P/TRAFO MONO FN SUPORTE SIMPL</x:v>
      </x:c>
      <x:c r="E188" s="35" t="str">
        <x:v>SERVIÇO 073</x:v>
      </x:c>
      <x:c r="F188" s="131" t="n">
        <x:v>69</x:v>
      </x:c>
      <x:c r="G188" s="38" t="n">
        <x:v>14144.31</x:v>
      </x:c>
      <x:c r="H188" s="38" t="n">
        <x:v>0</x:v>
      </x:c>
      <x:c r="I188" s="38" t="n">
        <x:f>H188-G188</x:f>
        <x:v>-14144.31</x:v>
      </x:c>
      <x:c r="J188" s="112" t="n">
        <x:v>65</x:v>
      </x:c>
      <x:c r="K188" s="38" t="n">
        <x:v>614.97</x:v>
      </x:c>
      <x:c r="L188" s="38" t="n">
        <x:v>13529.34</x:v>
      </x:c>
    </x:row>
    <x:row r="189">
      <x:c r="A189" s="117" t="str">
        <x:v>DISPONIBILIDADE O&amp;M</x:v>
      </x:c>
      <x:c r="B189" s="117" t="str">
        <x:v>O&amp;M</x:v>
      </x:c>
      <x:c r="C189" s="35" t="str">
        <x:v>5400099372</x:v>
      </x:c>
      <x:c r="D189" s="134" t="str">
        <x:v>MONTAGEM DE CRUZETA SIMPLES</x:v>
      </x:c>
      <x:c r="E189" s="35" t="str">
        <x:v>SERVIÇO 073</x:v>
      </x:c>
      <x:c r="F189" s="131" t="n">
        <x:v>45</x:v>
      </x:c>
      <x:c r="G189" s="38" t="n">
        <x:v>13894.95</x:v>
      </x:c>
      <x:c r="H189" s="38" t="n">
        <x:v>29368.8</x:v>
      </x:c>
      <x:c r="I189" s="38" t="n">
        <x:f>H189-G189</x:f>
        <x:v>15473.849999999999</x:v>
      </x:c>
      <x:c r="J189" s="112" t="n">
        <x:v>41</x:v>
      </x:c>
      <x:c r="K189" s="38" t="n">
        <x:v>0</x:v>
      </x:c>
      <x:c r="L189" s="38" t="n">
        <x:v>13894.95</x:v>
      </x:c>
    </x:row>
    <x:row r="190">
      <x:c r="A190" s="117" t="str">
        <x:v>DISPONIBILIDADE O&amp;M</x:v>
      </x:c>
      <x:c r="B190" s="117" t="str">
        <x:v>O&amp;M</x:v>
      </x:c>
      <x:c r="C190" s="35" t="str">
        <x:v>5400099556</x:v>
      </x:c>
      <x:c r="D190" s="134" t="str">
        <x:v>RETIR CONEC, 1 FASE,RD ENERG</x:v>
      </x:c>
      <x:c r="E190" s="35" t="str">
        <x:v>SERVIÇO 073</x:v>
      </x:c>
      <x:c r="F190" s="131" t="n">
        <x:v>75</x:v>
      </x:c>
      <x:c r="G190" s="38" t="n">
        <x:v>13892.67</x:v>
      </x:c>
      <x:c r="H190" s="38" t="n">
        <x:v>12867</x:v>
      </x:c>
      <x:c r="I190" s="38" t="n">
        <x:f>H190-G190</x:f>
        <x:v>-1025.67</x:v>
      </x:c>
      <x:c r="J190" s="112" t="n">
        <x:v>49</x:v>
      </x:c>
      <x:c r="K190" s="38" t="n">
        <x:v>9231.22</x:v>
      </x:c>
      <x:c r="L190" s="38" t="n">
        <x:v>4661.45</x:v>
      </x:c>
    </x:row>
    <x:row r="191">
      <x:c r="A191" s="117" t="str">
        <x:v>DISPONIBILIDADE O&amp;M</x:v>
      </x:c>
      <x:c r="B191" s="117" t="str">
        <x:v>O&amp;M</x:v>
      </x:c>
      <x:c r="C191" s="35" t="str">
        <x:v>5400099661</x:v>
      </x:c>
      <x:c r="D191" s="134" t="str">
        <x:v>SUBS ACES P/TRAFO MONO SUPORTE SIMP</x:v>
      </x:c>
      <x:c r="E191" s="35" t="str">
        <x:v>SERVIÇO 073</x:v>
      </x:c>
      <x:c r="F191" s="131" t="n">
        <x:v>23</x:v>
      </x:c>
      <x:c r="G191" s="38" t="n">
        <x:v>13807.13</x:v>
      </x:c>
      <x:c r="H191" s="38" t="n">
        <x:v>42326.44</x:v>
      </x:c>
      <x:c r="I191" s="38" t="n">
        <x:f>H191-G191</x:f>
        <x:v>28519.310000000005</x:v>
      </x:c>
      <x:c r="J191" s="112" t="n">
        <x:v>21</x:v>
      </x:c>
      <x:c r="K191" s="38" t="n">
        <x:v>0</x:v>
      </x:c>
      <x:c r="L191" s="38" t="n">
        <x:v>13807.13</x:v>
      </x:c>
    </x:row>
    <x:row r="192">
      <x:c r="A192" s="117" t="str">
        <x:v>DISPONIBILIDADE O&amp;M</x:v>
      </x:c>
      <x:c r="B192" s="117" t="str">
        <x:v>O&amp;M</x:v>
      </x:c>
      <x:c r="C192" s="35" t="str">
        <x:v>5400099428</x:v>
      </x:c>
      <x:c r="D192" s="134" t="str">
        <x:v>N3-CE - MONTAGEM</x:v>
      </x:c>
      <x:c r="E192" s="35" t="str">
        <x:v>SERVIÇO 073</x:v>
      </x:c>
      <x:c r="F192" s="131" t="n">
        <x:v>7</x:v>
      </x:c>
      <x:c r="G192" s="38" t="n">
        <x:v>13368.66</x:v>
      </x:c>
      <x:c r="H192" s="38" t="n">
        <x:v>7957.39</x:v>
      </x:c>
      <x:c r="I192" s="38" t="n">
        <x:f>H192-G192</x:f>
        <x:v>-5411.2699999999995</x:v>
      </x:c>
      <x:c r="J192" s="112" t="n">
        <x:v>4</x:v>
      </x:c>
      <x:c r="K192" s="38" t="n">
        <x:v>0</x:v>
      </x:c>
      <x:c r="L192" s="38" t="n">
        <x:v>13368.66</x:v>
      </x:c>
    </x:row>
    <x:row r="193">
      <x:c r="A193" s="117" t="str">
        <x:v>DISPONIBILIDADE O&amp;M</x:v>
      </x:c>
      <x:c r="B193" s="117" t="str">
        <x:v>O&amp;M</x:v>
      </x:c>
      <x:c r="C193" s="35" t="str">
        <x:v>5400099455</x:v>
      </x:c>
      <x:c r="D193" s="134" t="str">
        <x:v>PARA-RAIOS 3 PECAS-RETIR C/RD ENERG</x:v>
      </x:c>
      <x:c r="E193" s="35" t="str">
        <x:v>SERVIÇO 073</x:v>
      </x:c>
      <x:c r="F193" s="131" t="n">
        <x:v>14</x:v>
      </x:c>
      <x:c r="G193" s="38" t="n">
        <x:v>13321.98</x:v>
      </x:c>
      <x:c r="H193" s="38" t="n">
        <x:v>3433.22</x:v>
      </x:c>
      <x:c r="I193" s="38" t="n">
        <x:f>H193-G193</x:f>
        <x:v>-9888.76</x:v>
      </x:c>
      <x:c r="J193" s="112" t="n">
        <x:v>7</x:v>
      </x:c>
      <x:c r="K193" s="38" t="n">
        <x:v>0</x:v>
      </x:c>
      <x:c r="L193" s="38" t="n">
        <x:v>13321.98</x:v>
      </x:c>
    </x:row>
    <x:row r="194">
      <x:c r="A194" s="117" t="str">
        <x:v>DISPONIBILIDADE O&amp;M</x:v>
      </x:c>
      <x:c r="B194" s="117" t="str">
        <x:v>O&amp;M</x:v>
      </x:c>
      <x:c r="C194" s="35" t="str">
        <x:v>5400099089</x:v>
      </x:c>
      <x:c r="D194" s="134" t="str">
        <x:v>CHAVE FUSIVEL 2 PÇS, MONTA C/ REDE ENERG</x:v>
      </x:c>
      <x:c r="E194" s="35" t="str">
        <x:v>SERVIÇO 073</x:v>
      </x:c>
      <x:c r="F194" s="131" t="n">
        <x:v>9</x:v>
      </x:c>
      <x:c r="G194" s="38" t="n">
        <x:v>13288.59</x:v>
      </x:c>
      <x:c r="H194" s="38" t="n">
        <x:v>6852.24</x:v>
      </x:c>
      <x:c r="I194" s="38" t="n">
        <x:f>H194-G194</x:f>
        <x:v>-6436.35</x:v>
      </x:c>
      <x:c r="J194" s="112" t="n">
        <x:v>9</x:v>
      </x:c>
      <x:c r="K194" s="38" t="n">
        <x:v>0</x:v>
      </x:c>
      <x:c r="L194" s="38" t="n">
        <x:v>13288.59</x:v>
      </x:c>
    </x:row>
    <x:row r="195">
      <x:c r="A195" s="117" t="str">
        <x:v>DISPONIBILIDADE O&amp;M</x:v>
      </x:c>
      <x:c r="B195" s="117" t="str">
        <x:v>O&amp;M</x:v>
      </x:c>
      <x:c r="C195" s="35" t="str">
        <x:v>5400099503</x:v>
      </x:c>
      <x:c r="D195" s="134" t="str">
        <x:v>REMAN MUFLAS DERIV BT, POR POSTE</x:v>
      </x:c>
      <x:c r="E195" s="35" t="str">
        <x:v>SERVIÇO 073</x:v>
      </x:c>
      <x:c r="F195" s="131" t="n">
        <x:v>40</x:v>
      </x:c>
      <x:c r="G195" s="38" t="n">
        <x:v>13080.4</x:v>
      </x:c>
      <x:c r="H195" s="38" t="n">
        <x:v>0</x:v>
      </x:c>
      <x:c r="I195" s="38" t="n">
        <x:f>H195-G195</x:f>
        <x:v>-13080.4</x:v>
      </x:c>
      <x:c r="J195" s="112" t="n">
        <x:v>33</x:v>
      </x:c>
      <x:c r="K195" s="38" t="n">
        <x:v>0</x:v>
      </x:c>
      <x:c r="L195" s="38" t="n">
        <x:v>13080.4</x:v>
      </x:c>
    </x:row>
    <x:row r="196">
      <x:c r="A196" s="117" t="str">
        <x:v>DISPONIBILIDADE O&amp;M</x:v>
      </x:c>
      <x:c r="B196" s="117" t="str">
        <x:v>O&amp;M</x:v>
      </x:c>
      <x:c r="C196" s="35" t="str">
        <x:v>5400099081</x:v>
      </x:c>
      <x:c r="D196" s="134" t="str">
        <x:v>CHAVE FACA 3 PEÇAS-SUBS C/RD ENERG</x:v>
      </x:c>
      <x:c r="E196" s="35" t="str">
        <x:v>SERVIÇO 073</x:v>
      </x:c>
      <x:c r="F196" s="131" t="n">
        <x:v>6</x:v>
      </x:c>
      <x:c r="G196" s="38" t="n">
        <x:v>12851.46</x:v>
      </x:c>
      <x:c r="H196" s="38" t="n">
        <x:v>12947.76</x:v>
      </x:c>
      <x:c r="I196" s="38" t="n">
        <x:f>H196-G196</x:f>
        <x:v>96.30000000000109</x:v>
      </x:c>
      <x:c r="J196" s="112" t="n">
        <x:v>4</x:v>
      </x:c>
      <x:c r="K196" s="38" t="n">
        <x:v>0</x:v>
      </x:c>
      <x:c r="L196" s="38" t="n">
        <x:v>12851.46</x:v>
      </x:c>
    </x:row>
    <x:row r="197">
      <x:c r="A197" s="117" t="str">
        <x:v>DISPONIBILIDADE O&amp;M</x:v>
      </x:c>
      <x:c r="B197" s="117" t="str">
        <x:v>O&amp;M</x:v>
      </x:c>
      <x:c r="C197" s="35" t="str">
        <x:v>5400099544</x:v>
      </x:c>
      <x:c r="D197" s="134" t="str">
        <x:v>RETIR CC, ATE 1/0AWG - POST MAD</x:v>
      </x:c>
      <x:c r="E197" s="35" t="str">
        <x:v>SERVIÇO 073</x:v>
      </x:c>
      <x:c r="F197" s="131" t="n">
        <x:v>6.198</x:v>
      </x:c>
      <x:c r="G197" s="38" t="n">
        <x:v>12341.64</x:v>
      </x:c>
      <x:c r="H197" s="38" t="n">
        <x:v>13821.54</x:v>
      </x:c>
      <x:c r="I197" s="38" t="n">
        <x:f>H197-G197</x:f>
        <x:v>1479.9000000000015</x:v>
      </x:c>
      <x:c r="J197" s="112" t="n">
        <x:v>12</x:v>
      </x:c>
      <x:c r="K197" s="38" t="n">
        <x:v>0</x:v>
      </x:c>
      <x:c r="L197" s="38" t="n">
        <x:v>12341.64</x:v>
      </x:c>
    </x:row>
    <x:row r="198">
      <x:c r="A198" s="117" t="str">
        <x:v>DISPONIBILIDADE O&amp;M</x:v>
      </x:c>
      <x:c r="B198" s="117" t="str">
        <x:v>O&amp;M</x:v>
      </x:c>
      <x:c r="C198" s="35" t="str">
        <x:v>5400099499</x:v>
      </x:c>
      <x:c r="D198" s="134" t="str">
        <x:v>REGUL CA,CAA,CAZ/CORD, &gt; 1/0AWG-POST CON</x:v>
      </x:c>
      <x:c r="E198" s="35" t="str">
        <x:v>SERVIÇO 073</x:v>
      </x:c>
      <x:c r="F198" s="131" t="n">
        <x:v>2.986</x:v>
      </x:c>
      <x:c r="G198" s="38" t="n">
        <x:v>12312.75</x:v>
      </x:c>
      <x:c r="H198" s="38" t="n">
        <x:v>0</x:v>
      </x:c>
      <x:c r="I198" s="38" t="n">
        <x:f>H198-G198</x:f>
        <x:v>-12312.75</x:v>
      </x:c>
      <x:c r="J198" s="112" t="n">
        <x:v>18</x:v>
      </x:c>
      <x:c r="K198" s="38" t="n">
        <x:v>347.12</x:v>
      </x:c>
      <x:c r="L198" s="38" t="n">
        <x:v>11965.63</x:v>
      </x:c>
    </x:row>
    <x:row r="199">
      <x:c r="A199" s="117" t="str">
        <x:v>DISPONIBILIDADE O&amp;M</x:v>
      </x:c>
      <x:c r="B199" s="117" t="str">
        <x:v>O&amp;M</x:v>
      </x:c>
      <x:c r="C199" s="35" t="str">
        <x:v>5400099077</x:v>
      </x:c>
      <x:c r="D199" s="134" t="str">
        <x:v>CHAVE FACA 1 PÇ, MONT C/REDE ENERG</x:v>
      </x:c>
      <x:c r="E199" s="35" t="str">
        <x:v>SERVIÇO 073</x:v>
      </x:c>
      <x:c r="F199" s="131" t="n">
        <x:v>12</x:v>
      </x:c>
      <x:c r="G199" s="38" t="n">
        <x:v>11999.59</x:v>
      </x:c>
      <x:c r="H199" s="38" t="n">
        <x:v>4568.16</x:v>
      </x:c>
      <x:c r="I199" s="38" t="n">
        <x:f>H199-G199</x:f>
        <x:v>-7431.43</x:v>
      </x:c>
      <x:c r="J199" s="112" t="n">
        <x:v>10</x:v>
      </x:c>
      <x:c r="K199" s="38" t="n">
        <x:v>897.24</x:v>
      </x:c>
      <x:c r="L199" s="38" t="n">
        <x:v>11102.35</x:v>
      </x:c>
    </x:row>
    <x:row r="200">
      <x:c r="A200" s="117" t="str">
        <x:v>DISPONIBILIDADE O&amp;M</x:v>
      </x:c>
      <x:c r="B200" s="117" t="str">
        <x:v>O&amp;M</x:v>
      </x:c>
      <x:c r="C200" s="35" t="str">
        <x:v>5400099561</x:v>
      </x:c>
      <x:c r="D200" s="134" t="str">
        <x:v>RETIR DE ACESSORIOS PARA RELIGADOR</x:v>
      </x:c>
      <x:c r="E200" s="35" t="str">
        <x:v>SERVIÇO 073</x:v>
      </x:c>
      <x:c r="F200" s="131" t="n">
        <x:v>5</x:v>
      </x:c>
      <x:c r="G200" s="38" t="n">
        <x:v>11957.2</x:v>
      </x:c>
      <x:c r="H200" s="38" t="n">
        <x:v>18786</x:v>
      </x:c>
      <x:c r="I200" s="38" t="n">
        <x:f>H200-G200</x:f>
        <x:v>6828.799999999999</x:v>
      </x:c>
      <x:c r="J200" s="112" t="n">
        <x:v>4</x:v>
      </x:c>
      <x:c r="K200" s="38" t="n">
        <x:v>0</x:v>
      </x:c>
      <x:c r="L200" s="38" t="n">
        <x:v>11957.2</x:v>
      </x:c>
    </x:row>
    <x:row r="201">
      <x:c r="A201" s="117" t="str">
        <x:v>DISPONIBILIDADE O&amp;M</x:v>
      </x:c>
      <x:c r="B201" s="117" t="str">
        <x:v>O&amp;M</x:v>
      </x:c>
      <x:c r="C201" s="35" t="str">
        <x:v>5400099518</x:v>
      </x:c>
      <x:c r="D201" s="134" t="str">
        <x:v>RETIR ACES P/TRAFO MONO FF SUPORTE SIMPL</x:v>
      </x:c>
      <x:c r="E201" s="35" t="str">
        <x:v>SERVIÇO 073</x:v>
      </x:c>
      <x:c r="F201" s="131" t="n">
        <x:v>24</x:v>
      </x:c>
      <x:c r="G201" s="38" t="n">
        <x:v>11712.96</x:v>
      </x:c>
      <x:c r="H201" s="38" t="n">
        <x:v>0</x:v>
      </x:c>
      <x:c r="I201" s="38" t="n">
        <x:f>H201-G201</x:f>
        <x:v>-11712.96</x:v>
      </x:c>
      <x:c r="J201" s="112" t="n">
        <x:v>24</x:v>
      </x:c>
      <x:c r="K201" s="38" t="n">
        <x:v>0</x:v>
      </x:c>
      <x:c r="L201" s="38" t="n">
        <x:v>11712.96</x:v>
      </x:c>
    </x:row>
    <x:row r="202">
      <x:c r="A202" s="117" t="str">
        <x:v>DISPONIBILIDADE O&amp;M</x:v>
      </x:c>
      <x:c r="B202" s="117" t="str">
        <x:v>O&amp;M</x:v>
      </x:c>
      <x:c r="C202" s="35" t="str">
        <x:v>5400099749</x:v>
      </x:c>
      <x:c r="D202" s="134" t="str">
        <x:v>U4 - RETIRADA</x:v>
      </x:c>
      <x:c r="E202" s="35" t="str">
        <x:v>SERVIÇO 073</x:v>
      </x:c>
      <x:c r="F202" s="131" t="n">
        <x:v>79</x:v>
      </x:c>
      <x:c r="G202" s="38" t="n">
        <x:v>11567.18</x:v>
      </x:c>
      <x:c r="H202" s="38" t="n">
        <x:v>28037.89</x:v>
      </x:c>
      <x:c r="I202" s="38" t="n">
        <x:f>H202-G202</x:f>
        <x:v>16470.71</x:v>
      </x:c>
      <x:c r="J202" s="112" t="n">
        <x:v>43</x:v>
      </x:c>
      <x:c r="K202" s="38" t="n">
        <x:v>0</x:v>
      </x:c>
      <x:c r="L202" s="38" t="n">
        <x:v>11567.18</x:v>
      </x:c>
    </x:row>
    <x:row r="203">
      <x:c r="A203" s="117" t="str">
        <x:v>DISPONIBILIDADE O&amp;M</x:v>
      </x:c>
      <x:c r="B203" s="117" t="str">
        <x:v>O&amp;M</x:v>
      </x:c>
      <x:c r="C203" s="35" t="str">
        <x:v>5400099148</x:v>
      </x:c>
      <x:c r="D203" s="134" t="str">
        <x:v>ESCORA - E - RETIRADA</x:v>
      </x:c>
      <x:c r="E203" s="35" t="str">
        <x:v>SERVIÇO 073</x:v>
      </x:c>
      <x:c r="F203" s="131" t="n">
        <x:v>13</x:v>
      </x:c>
      <x:c r="G203" s="38" t="n">
        <x:v>11356.93</x:v>
      </x:c>
      <x:c r="H203" s="38" t="n">
        <x:v>0</x:v>
      </x:c>
      <x:c r="I203" s="38" t="n">
        <x:f>H203-G203</x:f>
        <x:v>-11356.93</x:v>
      </x:c>
      <x:c r="J203" s="112" t="n">
        <x:v>11</x:v>
      </x:c>
      <x:c r="K203" s="38" t="n">
        <x:v>0</x:v>
      </x:c>
      <x:c r="L203" s="38" t="n">
        <x:v>11356.93</x:v>
      </x:c>
    </x:row>
    <x:row r="204">
      <x:c r="A204" s="117" t="str">
        <x:v>DISPONIBILIDADE O&amp;M</x:v>
      </x:c>
      <x:c r="B204" s="117" t="str">
        <x:v>O&amp;M</x:v>
      </x:c>
      <x:c r="C204" s="35" t="str">
        <x:v>5400099090</x:v>
      </x:c>
      <x:c r="D204" s="134" t="str">
        <x:v>CHAVE FUSIVEL 2 PECAS-RETIR C/RD ENERG</x:v>
      </x:c>
      <x:c r="E204" s="35" t="str">
        <x:v>SERVIÇO 073</x:v>
      </x:c>
      <x:c r="F204" s="131" t="n">
        <x:v>10</x:v>
      </x:c>
      <x:c r="G204" s="38" t="n">
        <x:v>11249.3</x:v>
      </x:c>
      <x:c r="H204" s="38" t="n">
        <x:v>6772.8</x:v>
      </x:c>
      <x:c r="I204" s="38" t="n">
        <x:f>H204-G204</x:f>
        <x:v>-4476.499999999999</x:v>
      </x:c>
      <x:c r="J204" s="112" t="n">
        <x:v>10</x:v>
      </x:c>
      <x:c r="K204" s="38" t="n">
        <x:v>0</x:v>
      </x:c>
      <x:c r="L204" s="38" t="n">
        <x:v>11249.3</x:v>
      </x:c>
    </x:row>
    <x:row r="205">
      <x:c r="A205" s="117" t="str">
        <x:v>DISPONIBILIDADE O&amp;M</x:v>
      </x:c>
      <x:c r="B205" s="117" t="str">
        <x:v>O&amp;M</x:v>
      </x:c>
      <x:c r="C205" s="35" t="str">
        <x:v>5400099209</x:v>
      </x:c>
      <x:c r="D205" s="134" t="str">
        <x:v>INST ACES P/REGUL 3F 100A, 3UN PLATAFORM</x:v>
      </x:c>
      <x:c r="E205" s="35" t="str">
        <x:v>SERVIÇO 073</x:v>
      </x:c>
      <x:c r="F205" s="131" t="n">
        <x:v>1</x:v>
      </x:c>
      <x:c r="G205" s="38" t="n">
        <x:v>10576</x:v>
      </x:c>
      <x:c r="H205" s="38" t="n">
        <x:v>7475.89</x:v>
      </x:c>
      <x:c r="I205" s="38" t="n">
        <x:f>H205-G205</x:f>
        <x:v>-3100.1099999999997</x:v>
      </x:c>
      <x:c r="J205" s="112" t="n">
        <x:v>1</x:v>
      </x:c>
      <x:c r="K205" s="38" t="n">
        <x:v>0</x:v>
      </x:c>
      <x:c r="L205" s="38" t="n">
        <x:v>10576</x:v>
      </x:c>
    </x:row>
    <x:row r="206">
      <x:c r="A206" s="117" t="str">
        <x:v>DISPONIBILIDADE O&amp;M</x:v>
      </x:c>
      <x:c r="B206" s="117" t="str">
        <x:v>O&amp;M</x:v>
      </x:c>
      <x:c r="C206" s="35" t="str">
        <x:v>5400099673</x:v>
      </x:c>
      <x:c r="D206" s="134" t="str">
        <x:v>SUBS CHAVE FUSIVEL REPETIDORA, POR UM</x:v>
      </x:c>
      <x:c r="E206" s="35" t="str">
        <x:v>SERVIÇO 073</x:v>
      </x:c>
      <x:c r="F206" s="131" t="n">
        <x:v>12</x:v>
      </x:c>
      <x:c r="G206" s="38" t="n">
        <x:v>10542</x:v>
      </x:c>
      <x:c r="H206" s="38" t="n">
        <x:v>14892.12</x:v>
      </x:c>
      <x:c r="I206" s="38" t="n">
        <x:f>H206-G206</x:f>
        <x:v>4350.120000000001</x:v>
      </x:c>
      <x:c r="J206" s="112" t="n">
        <x:v>6</x:v>
      </x:c>
      <x:c r="K206" s="38" t="n">
        <x:v>0</x:v>
      </x:c>
      <x:c r="L206" s="38" t="n">
        <x:v>10542</x:v>
      </x:c>
    </x:row>
    <x:row r="207">
      <x:c r="A207" s="117" t="str">
        <x:v>DISPONIBILIDADE O&amp;M</x:v>
      </x:c>
      <x:c r="B207" s="117" t="str">
        <x:v>O&amp;M</x:v>
      </x:c>
      <x:c r="C207" s="35" t="str">
        <x:v>5400099150</x:v>
      </x:c>
      <x:c r="D207" s="134" t="str">
        <x:v>ESCORA SUBSOLO SIMPLES - ESS-INSTALAÇÃO</x:v>
      </x:c>
      <x:c r="E207" s="35" t="str">
        <x:v>SERVIÇO 073</x:v>
      </x:c>
      <x:c r="F207" s="131" t="n">
        <x:v>21</x:v>
      </x:c>
      <x:c r="G207" s="38" t="n">
        <x:v>10351.53</x:v>
      </x:c>
      <x:c r="H207" s="38" t="n">
        <x:v>7182.63</x:v>
      </x:c>
      <x:c r="I207" s="38" t="n">
        <x:f>H207-G207</x:f>
        <x:v>-3168.9000000000005</x:v>
      </x:c>
      <x:c r="J207" s="112" t="n">
        <x:v>19</x:v>
      </x:c>
      <x:c r="K207" s="38" t="n">
        <x:v>0</x:v>
      </x:c>
      <x:c r="L207" s="38" t="n">
        <x:v>10351.53</x:v>
      </x:c>
    </x:row>
    <x:row r="208">
      <x:c r="A208" s="117" t="str">
        <x:v>DISPONIBILIDADE O&amp;M</x:v>
      </x:c>
      <x:c r="B208" s="117" t="str">
        <x:v>O&amp;M</x:v>
      </x:c>
      <x:c r="C208" s="35" t="str">
        <x:v>5400099666</x:v>
      </x:c>
      <x:c r="D208" s="134" t="str">
        <x:v>SUBS C. Al, CAZ/CORD,ATE 1/0AWG-POST CON</x:v>
      </x:c>
      <x:c r="E208" s="35" t="str">
        <x:v>SERVIÇO 073</x:v>
      </x:c>
      <x:c r="F208" s="131" t="n">
        <x:v>0.928</x:v>
      </x:c>
      <x:c r="G208" s="38" t="n">
        <x:v>10290.07</x:v>
      </x:c>
      <x:c r="H208" s="38" t="n">
        <x:v>5243.2</x:v>
      </x:c>
      <x:c r="I208" s="38" t="n">
        <x:f>H208-G208</x:f>
        <x:v>-5046.87</x:v>
      </x:c>
      <x:c r="J208" s="112" t="n">
        <x:v>3</x:v>
      </x:c>
      <x:c r="K208" s="38" t="n">
        <x:v>0</x:v>
      </x:c>
      <x:c r="L208" s="38" t="n">
        <x:v>10290.07</x:v>
      </x:c>
    </x:row>
    <x:row r="209">
      <x:c r="A209" s="117" t="str">
        <x:v>DISPONIBILIDADE O&amp;M</x:v>
      </x:c>
      <x:c r="B209" s="117" t="str">
        <x:v>O&amp;M</x:v>
      </x:c>
      <x:c r="C209" s="35" t="str">
        <x:v>5400099065</x:v>
      </x:c>
      <x:c r="D209" s="134" t="str">
        <x:v>CE1A - MONTAGEM</x:v>
      </x:c>
      <x:c r="E209" s="35" t="str">
        <x:v>SERVIÇO 073</x:v>
      </x:c>
      <x:c r="F209" s="131" t="n">
        <x:v>22</x:v>
      </x:c>
      <x:c r="G209" s="38" t="n">
        <x:v>10238.53</x:v>
      </x:c>
      <x:c r="H209" s="38" t="n">
        <x:v>13227.5</x:v>
      </x:c>
      <x:c r="I209" s="38" t="n">
        <x:f>H209-G209</x:f>
        <x:v>2988.9699999999993</x:v>
      </x:c>
      <x:c r="J209" s="112" t="n">
        <x:v>8</x:v>
      </x:c>
      <x:c r="K209" s="38" t="n">
        <x:v>1058.49</x:v>
      </x:c>
      <x:c r="L209" s="38" t="n">
        <x:v>9180.04</x:v>
      </x:c>
    </x:row>
    <x:row r="210">
      <x:c r="A210" s="117" t="str">
        <x:v>DISPONIBILIDADE O&amp;M</x:v>
      </x:c>
      <x:c r="B210" s="117" t="str">
        <x:v>O&amp;M</x:v>
      </x:c>
      <x:c r="C210" s="35" t="str">
        <x:v>5400099398</x:v>
      </x:c>
      <x:c r="D210" s="134" t="str">
        <x:v>N1,M1,B1,T1,E1 BIF-MONT C/RD ENERG</x:v>
      </x:c>
      <x:c r="E210" s="35" t="str">
        <x:v>SERVIÇO 073</x:v>
      </x:c>
      <x:c r="F210" s="131" t="n">
        <x:v>15</x:v>
      </x:c>
      <x:c r="G210" s="38" t="n">
        <x:v>10147.32</x:v>
      </x:c>
      <x:c r="H210" s="38" t="n">
        <x:v>9325.65</x:v>
      </x:c>
      <x:c r="I210" s="38" t="n">
        <x:f>H210-G210</x:f>
        <x:v>-821.6700000000001</x:v>
      </x:c>
      <x:c r="J210" s="112" t="n">
        <x:v>15</x:v>
      </x:c>
      <x:c r="K210" s="38" t="n">
        <x:v>0</x:v>
      </x:c>
      <x:c r="L210" s="38" t="n">
        <x:v>10147.32</x:v>
      </x:c>
    </x:row>
    <x:row r="211">
      <x:c r="A211" s="117" t="str">
        <x:v>DISPONIBILIDADE O&amp;M</x:v>
      </x:c>
      <x:c r="B211" s="117" t="str">
        <x:v>O&amp;M</x:v>
      </x:c>
      <x:c r="C211" s="35" t="str">
        <x:v>5400099697</x:v>
      </x:c>
      <x:c r="D211" s="134" t="str">
        <x:v>SUBS DE POSTES DE 7 A 9 METROS</x:v>
      </x:c>
      <x:c r="E211" s="35" t="str">
        <x:v>SERVIÇO 073</x:v>
      </x:c>
      <x:c r="F211" s="131" t="n">
        <x:v>6</x:v>
      </x:c>
      <x:c r="G211" s="38" t="n">
        <x:v>10131.96</x:v>
      </x:c>
      <x:c r="H211" s="38" t="n">
        <x:v>10642.62</x:v>
      </x:c>
      <x:c r="I211" s="38" t="n">
        <x:f>H211-G211</x:f>
        <x:v>510.6600000000017</x:v>
      </x:c>
      <x:c r="J211" s="112" t="n">
        <x:v>5</x:v>
      </x:c>
      <x:c r="K211" s="38" t="n">
        <x:v>0</x:v>
      </x:c>
      <x:c r="L211" s="38" t="n">
        <x:v>10131.96</x:v>
      </x:c>
    </x:row>
    <x:row r="212">
      <x:c r="A212" s="117" t="str">
        <x:v>DISPONIBILIDADE O&amp;M</x:v>
      </x:c>
      <x:c r="B212" s="117" t="str">
        <x:v>O&amp;M</x:v>
      </x:c>
      <x:c r="C212" s="35" t="str">
        <x:v>5400099533</x:v>
      </x:c>
      <x:c r="D212" s="134" t="str">
        <x:v>RETIR CA,CAA,CAZ/CORD,&gt; 1/0AWG-POST CON</x:v>
      </x:c>
      <x:c r="E212" s="35" t="str">
        <x:v>SERVIÇO 073</x:v>
      </x:c>
      <x:c r="F212" s="131" t="n">
        <x:v>2.634</x:v>
      </x:c>
      <x:c r="G212" s="38" t="n">
        <x:v>10014.18</x:v>
      </x:c>
      <x:c r="H212" s="38" t="n">
        <x:v>4.16</x:v>
      </x:c>
      <x:c r="I212" s="38" t="n">
        <x:f>H212-G212</x:f>
        <x:v>-10010.02</x:v>
      </x:c>
      <x:c r="J212" s="112" t="n">
        <x:v>2</x:v>
      </x:c>
      <x:c r="K212" s="38" t="n">
        <x:v>0</x:v>
      </x:c>
      <x:c r="L212" s="38" t="n">
        <x:v>10014.18</x:v>
      </x:c>
    </x:row>
    <x:row r="213">
      <x:c r="A213" s="117" t="str">
        <x:v>DISPONIBILIDADE O&amp;M</x:v>
      </x:c>
      <x:c r="B213" s="117" t="str">
        <x:v>O&amp;M</x:v>
      </x:c>
      <x:c r="C213" s="35" t="str">
        <x:v>5020000038</x:v>
      </x:c>
      <x:c r="D213" s="134" t="str">
        <x:v>INSTALAR POSTE MET QUAD 7M RD LM</x:v>
      </x:c>
      <x:c r="E213" s="35" t="str">
        <x:v>SERVIÇO 073</x:v>
      </x:c>
      <x:c r="F213" s="131" t="n">
        <x:v>30</x:v>
      </x:c>
      <x:c r="G213" s="38" t="n">
        <x:v>9923.7</x:v>
      </x:c>
      <x:c r="H213" s="38" t="n">
        <x:v>28428.3</x:v>
      </x:c>
      <x:c r="I213" s="38" t="n">
        <x:f>H213-G213</x:f>
        <x:v>18504.6</x:v>
      </x:c>
      <x:c r="J213" s="112" t="n">
        <x:v>5</x:v>
      </x:c>
      <x:c r="K213" s="38" t="n">
        <x:v>9923.7</x:v>
      </x:c>
      <x:c r="L213" s="38" t="n">
        <x:v>0</x:v>
      </x:c>
    </x:row>
    <x:row r="214">
      <x:c r="A214" s="117" t="str">
        <x:v>DISPONIBILIDADE O&amp;M</x:v>
      </x:c>
      <x:c r="B214" s="117" t="str">
        <x:v>O&amp;M</x:v>
      </x:c>
      <x:c r="C214" s="35" t="str">
        <x:v>5400099128</x:v>
      </x:c>
      <x:c r="D214" s="134" t="str">
        <x:v>DESMONTAGEM DE CRUZETA DUPLA</x:v>
      </x:c>
      <x:c r="E214" s="35" t="str">
        <x:v>SERVIÇO 073</x:v>
      </x:c>
      <x:c r="F214" s="131" t="n">
        <x:v>73</x:v>
      </x:c>
      <x:c r="G214" s="38" t="n">
        <x:v>9873.47</x:v>
      </x:c>
      <x:c r="H214" s="38" t="n">
        <x:v>52076.01</x:v>
      </x:c>
      <x:c r="I214" s="38" t="n">
        <x:f>H214-G214</x:f>
        <x:v>42202.54</x:v>
      </x:c>
      <x:c r="J214" s="112" t="n">
        <x:v>67</x:v>
      </x:c>
      <x:c r="K214" s="38" t="n">
        <x:v>956.19</x:v>
      </x:c>
      <x:c r="L214" s="38" t="n">
        <x:v>8917.28</x:v>
      </x:c>
    </x:row>
    <x:row r="215">
      <x:c r="A215" s="117" t="str">
        <x:v>DISPONIBILIDADE O&amp;M</x:v>
      </x:c>
      <x:c r="B215" s="117" t="str">
        <x:v>O&amp;M</x:v>
      </x:c>
      <x:c r="C215" s="35" t="str">
        <x:v>5400099409</x:v>
      </x:c>
      <x:c r="D215" s="134" t="str">
        <x:v>N2, M2, B2, T2, E2 TRIFASICA - RETIRADA</x:v>
      </x:c>
      <x:c r="E215" s="35" t="str">
        <x:v>SERVIÇO 073</x:v>
      </x:c>
      <x:c r="F215" s="131" t="n">
        <x:v>36</x:v>
      </x:c>
      <x:c r="G215" s="38" t="n">
        <x:v>9872.22</x:v>
      </x:c>
      <x:c r="H215" s="38" t="n">
        <x:v>25681.32</x:v>
      </x:c>
      <x:c r="I215" s="38" t="n">
        <x:f>H215-G215</x:f>
        <x:v>15809.1</x:v>
      </x:c>
      <x:c r="J215" s="112" t="n">
        <x:v>35</x:v>
      </x:c>
      <x:c r="K215" s="38" t="n">
        <x:v>213.85</x:v>
      </x:c>
      <x:c r="L215" s="38" t="n">
        <x:v>9658.37</x:v>
      </x:c>
    </x:row>
    <x:row r="216">
      <x:c r="A216" s="117" t="str">
        <x:v>DISPONIBILIDADE O&amp;M</x:v>
      </x:c>
      <x:c r="B216" s="117" t="str">
        <x:v>O&amp;M</x:v>
      </x:c>
      <x:c r="C216" s="35" t="str">
        <x:v>5400099452</x:v>
      </x:c>
      <x:c r="D216" s="134" t="str">
        <x:v>PARA-RAIOS 1 PEÇA-SUBS C/RD ENERG</x:v>
      </x:c>
      <x:c r="E216" s="35" t="str">
        <x:v>SERVIÇO 073</x:v>
      </x:c>
      <x:c r="F216" s="131" t="n">
        <x:v>10</x:v>
      </x:c>
      <x:c r="G216" s="38" t="n">
        <x:v>9765.1</x:v>
      </x:c>
      <x:c r="H216" s="38" t="n">
        <x:v>6359.7</x:v>
      </x:c>
      <x:c r="I216" s="38" t="n">
        <x:f>H216-G216</x:f>
        <x:v>-3405.4000000000005</x:v>
      </x:c>
      <x:c r="J216" s="112" t="n">
        <x:v>6</x:v>
      </x:c>
      <x:c r="K216" s="38" t="n">
        <x:v>0</x:v>
      </x:c>
      <x:c r="L216" s="38" t="n">
        <x:v>9765.1</x:v>
      </x:c>
    </x:row>
    <x:row r="217">
      <x:c r="A217" s="117" t="str">
        <x:v>DISPONIBILIDADE O&amp;M</x:v>
      </x:c>
      <x:c r="B217" s="117" t="str">
        <x:v>O&amp;M</x:v>
      </x:c>
      <x:c r="C217" s="35" t="str">
        <x:v>5400099325</x:v>
      </x:c>
      <x:c r="D217" s="134" t="str">
        <x:v>ISOLADOR OU CADEIA SUSP-RETIR C/RD ENERG</x:v>
      </x:c>
      <x:c r="E217" s="35" t="str">
        <x:v>SERVIÇO 073</x:v>
      </x:c>
      <x:c r="F217" s="131" t="n">
        <x:v>54</x:v>
      </x:c>
      <x:c r="G217" s="38" t="n">
        <x:v>9536.51</x:v>
      </x:c>
      <x:c r="H217" s="38" t="n">
        <x:v>13745.7</x:v>
      </x:c>
      <x:c r="I217" s="38" t="n">
        <x:f>H217-G217</x:f>
        <x:v>4209.1900000000005</x:v>
      </x:c>
      <x:c r="J217" s="112" t="n">
        <x:v>25</x:v>
      </x:c>
      <x:c r="K217" s="38" t="n">
        <x:v>3599.4</x:v>
      </x:c>
      <x:c r="L217" s="38" t="n">
        <x:v>5937.11</x:v>
      </x:c>
    </x:row>
    <x:row r="218">
      <x:c r="A218" s="117" t="str">
        <x:v>DISPONIBILIDADE O&amp;M</x:v>
      </x:c>
      <x:c r="B218" s="117" t="str">
        <x:v>O&amp;M</x:v>
      </x:c>
      <x:c r="C218" s="35" t="str">
        <x:v>5400099032</x:v>
      </x:c>
      <x:c r="D218" s="134" t="str">
        <x:v>ATER CERCA E PARREI,UMA HASTE S/SECCTO</x:v>
      </x:c>
      <x:c r="E218" s="35" t="str">
        <x:v>SERVIÇO 073</x:v>
      </x:c>
      <x:c r="F218" s="131" t="n">
        <x:v>24</x:v>
      </x:c>
      <x:c r="G218" s="38" t="n">
        <x:v>9487.44</x:v>
      </x:c>
      <x:c r="H218" s="38" t="n">
        <x:v>18259.92</x:v>
      </x:c>
      <x:c r="I218" s="38" t="n">
        <x:f>H218-G218</x:f>
        <x:v>8772.479999999998</x:v>
      </x:c>
      <x:c r="J218" s="112" t="n">
        <x:v>7</x:v>
      </x:c>
      <x:c r="K218" s="38" t="n">
        <x:v>0</x:v>
      </x:c>
      <x:c r="L218" s="38" t="n">
        <x:v>9487.44</x:v>
      </x:c>
    </x:row>
    <x:row r="219">
      <x:c r="A219" s="117" t="str">
        <x:v>DISPONIBILIDADE O&amp;M</x:v>
      </x:c>
      <x:c r="B219" s="117" t="str">
        <x:v>O&amp;M</x:v>
      </x:c>
      <x:c r="C219" s="35" t="str">
        <x:v>5400099033</x:v>
      </x:c>
      <x:c r="D219" s="134" t="str">
        <x:v>ATER EQPT, INCLUI PARA-RAIO, C/MALHA</x:v>
      </x:c>
      <x:c r="E219" s="35" t="str">
        <x:v>SERVIÇO 073</x:v>
      </x:c>
      <x:c r="F219" s="131" t="n">
        <x:v>2</x:v>
      </x:c>
      <x:c r="G219" s="38" t="n">
        <x:v>9160.66</x:v>
      </x:c>
      <x:c r="H219" s="38" t="n">
        <x:v>1907.58</x:v>
      </x:c>
      <x:c r="I219" s="38" t="n">
        <x:f>H219-G219</x:f>
        <x:v>-7253.08</x:v>
      </x:c>
      <x:c r="J219" s="112" t="n">
        <x:v>2</x:v>
      </x:c>
      <x:c r="K219" s="38" t="n">
        <x:v>0</x:v>
      </x:c>
      <x:c r="L219" s="38" t="n">
        <x:v>9160.66</x:v>
      </x:c>
    </x:row>
    <x:row r="220">
      <x:c r="A220" s="117" t="str">
        <x:v>DISPONIBILIDADE O&amp;M</x:v>
      </x:c>
      <x:c r="B220" s="117" t="str">
        <x:v>O&amp;M</x:v>
      </x:c>
      <x:c r="C220" s="35" t="str">
        <x:v>5400099404</x:v>
      </x:c>
      <x:c r="D220" s="134" t="str">
        <x:v>N1-M1-B1-T1-E1 TRIF-MONTAGEM C/30%</x:v>
      </x:c>
      <x:c r="E220" s="35" t="str">
        <x:v>SERVIÇO 073</x:v>
      </x:c>
      <x:c r="F220" s="131" t="n">
        <x:v>19</x:v>
      </x:c>
      <x:c r="G220" s="38" t="n">
        <x:v>9096.36</x:v>
      </x:c>
      <x:c r="H220" s="38" t="n">
        <x:v>12400.16</x:v>
      </x:c>
      <x:c r="I220" s="38" t="n">
        <x:f>H220-G220</x:f>
        <x:v>3303.7999999999993</x:v>
      </x:c>
      <x:c r="J220" s="112" t="n">
        <x:v>15</x:v>
      </x:c>
      <x:c r="K220" s="38" t="n">
        <x:v>433.01</x:v>
      </x:c>
      <x:c r="L220" s="38" t="n">
        <x:v>8663.35</x:v>
      </x:c>
    </x:row>
    <x:row r="221">
      <x:c r="A221" s="117" t="str">
        <x:v>DISPONIBILIDADE O&amp;M</x:v>
      </x:c>
      <x:c r="B221" s="117" t="str">
        <x:v>O&amp;M</x:v>
      </x:c>
      <x:c r="C221" s="35" t="str">
        <x:v>5400099450</x:v>
      </x:c>
      <x:c r="D221" s="134" t="str">
        <x:v>PARA-RAIOS - SUBSTITUIR</x:v>
      </x:c>
      <x:c r="E221" s="35" t="str">
        <x:v>SERVIÇO 073</x:v>
      </x:c>
      <x:c r="F221" s="131" t="n">
        <x:v>41</x:v>
      </x:c>
      <x:c r="G221" s="38" t="n">
        <x:v>9062.74</x:v>
      </x:c>
      <x:c r="H221" s="38" t="n">
        <x:v>31414.61</x:v>
      </x:c>
      <x:c r="I221" s="38" t="n">
        <x:f>H221-G221</x:f>
        <x:v>22351.870000000003</x:v>
      </x:c>
      <x:c r="J221" s="112" t="n">
        <x:v>17</x:v>
      </x:c>
      <x:c r="K221" s="38" t="n">
        <x:v>0</x:v>
      </x:c>
      <x:c r="L221" s="38" t="n">
        <x:v>9062.74</x:v>
      </x:c>
    </x:row>
    <x:row r="222">
      <x:c r="A222" s="117" t="str">
        <x:v>DISPONIBILIDADE O&amp;M</x:v>
      </x:c>
      <x:c r="B222" s="117" t="str">
        <x:v>O&amp;M</x:v>
      </x:c>
      <x:c r="C222" s="35" t="str">
        <x:v>5400099585</x:v>
      </x:c>
      <x:c r="D222" s="134" t="str">
        <x:v>RETIR RM AER LIG (BT) TIPO WPP, P/CONDUT</x:v>
      </x:c>
      <x:c r="E222" s="35" t="str">
        <x:v>SERVIÇO 073</x:v>
      </x:c>
      <x:c r="F222" s="131" t="n">
        <x:v>357</x:v>
      </x:c>
      <x:c r="G222" s="38" t="n">
        <x:v>8686.17</x:v>
      </x:c>
      <x:c r="H222" s="38" t="n">
        <x:v>124825.05</x:v>
      </x:c>
      <x:c r="I222" s="38" t="n">
        <x:f>H222-G222</x:f>
        <x:v>116138.88</x:v>
      </x:c>
      <x:c r="J222" s="112" t="n">
        <x:v>24</x:v>
      </x:c>
      <x:c r="K222" s="38" t="n">
        <x:v>0</x:v>
      </x:c>
      <x:c r="L222" s="38" t="n">
        <x:v>8686.17</x:v>
      </x:c>
    </x:row>
    <x:row r="223">
      <x:c r="A223" s="117" t="str">
        <x:v>DISPONIBILIDADE O&amp;M</x:v>
      </x:c>
      <x:c r="B223" s="117" t="str">
        <x:v>O&amp;M</x:v>
      </x:c>
      <x:c r="C223" s="35" t="str">
        <x:v>5400099551</x:v>
      </x:c>
      <x:c r="D223" s="134" t="str">
        <x:v>RETIR CHAVE FUSI REPETIDORA, POR UN</x:v>
      </x:c>
      <x:c r="E223" s="35" t="str">
        <x:v>SERVIÇO 073</x:v>
      </x:c>
      <x:c r="F223" s="131" t="n">
        <x:v>27</x:v>
      </x:c>
      <x:c r="G223" s="38" t="n">
        <x:v>8349.1</x:v>
      </x:c>
      <x:c r="H223" s="38" t="n">
        <x:v>12695.13</x:v>
      </x:c>
      <x:c r="I223" s="38" t="n">
        <x:f>H223-G223</x:f>
        <x:v>4346.029999999999</x:v>
      </x:c>
      <x:c r="J223" s="112" t="n">
        <x:v>19</x:v>
      </x:c>
      <x:c r="K223" s="38" t="n">
        <x:v>0</x:v>
      </x:c>
      <x:c r="L223" s="38" t="n">
        <x:v>8349.1</x:v>
      </x:c>
    </x:row>
    <x:row r="224">
      <x:c r="A224" s="117" t="str">
        <x:v>DISPONIBILIDADE O&amp;M</x:v>
      </x:c>
      <x:c r="B224" s="117" t="str">
        <x:v>O&amp;M</x:v>
      </x:c>
      <x:c r="C224" s="35" t="str">
        <x:v>5400099078</x:v>
      </x:c>
      <x:c r="D224" s="134" t="str">
        <x:v>CHAVE FACA 1 PECA-RETIR C/RD ENERG</x:v>
      </x:c>
      <x:c r="E224" s="35" t="str">
        <x:v>SERVIÇO 073</x:v>
      </x:c>
      <x:c r="F224" s="131" t="n">
        <x:v>11</x:v>
      </x:c>
      <x:c r="G224" s="38" t="n">
        <x:v>8326.94</x:v>
      </x:c>
      <x:c r="H224" s="38" t="n">
        <x:v>3725.04</x:v>
      </x:c>
      <x:c r="I224" s="38" t="n">
        <x:f>H224-G224</x:f>
        <x:v>-4601.900000000001</x:v>
      </x:c>
      <x:c r="J224" s="112" t="n">
        <x:v>9</x:v>
      </x:c>
      <x:c r="K224" s="38" t="n">
        <x:v>0</x:v>
      </x:c>
      <x:c r="L224" s="38" t="n">
        <x:v>8326.94</x:v>
      </x:c>
    </x:row>
    <x:row r="225">
      <x:c r="A225" s="117" t="str">
        <x:v>DISPONIBILIDADE O&amp;M</x:v>
      </x:c>
      <x:c r="B225" s="117" t="str">
        <x:v>O&amp;M</x:v>
      </x:c>
      <x:c r="C225" s="35" t="str">
        <x:v>5023000112</x:v>
      </x:c>
      <x:c r="D225" s="134" t="str">
        <x:v>INSTALAR RELIGADOR DIST 1F POSTE LM</x:v>
      </x:c>
      <x:c r="E225" s="35" t="str">
        <x:v>SERVIÇO 073</x:v>
      </x:c>
      <x:c r="F225" s="131" t="n">
        <x:v>9</x:v>
      </x:c>
      <x:c r="G225" s="38" t="n">
        <x:v>8204.31</x:v>
      </x:c>
      <x:c r="H225" s="38" t="n">
        <x:v>8153.55</x:v>
      </x:c>
      <x:c r="I225" s="38" t="n">
        <x:f>H225-G225</x:f>
        <x:v>-50.75999999999931</x:v>
      </x:c>
      <x:c r="J225" s="112" t="n">
        <x:v>6</x:v>
      </x:c>
      <x:c r="K225" s="38" t="n">
        <x:v>0</x:v>
      </x:c>
      <x:c r="L225" s="38" t="n">
        <x:v>8204.31</x:v>
      </x:c>
    </x:row>
    <x:row r="226">
      <x:c r="A226" s="117" t="str">
        <x:v>DISPONIBILIDADE O&amp;M</x:v>
      </x:c>
      <x:c r="B226" s="117" t="str">
        <x:v>O&amp;M</x:v>
      </x:c>
      <x:c r="C226" s="35" t="str">
        <x:v>5400099399</x:v>
      </x:c>
      <x:c r="D226" s="134" t="str">
        <x:v>N1,M1,B1,T1,E1 BIF-RETIR C/RD ENERG</x:v>
      </x:c>
      <x:c r="E226" s="35" t="str">
        <x:v>SERVIÇO 073</x:v>
      </x:c>
      <x:c r="F226" s="131" t="n">
        <x:v>29</x:v>
      </x:c>
      <x:c r="G226" s="38" t="n">
        <x:v>7973.29</x:v>
      </x:c>
      <x:c r="H226" s="38" t="n">
        <x:v>11591.01</x:v>
      </x:c>
      <x:c r="I226" s="38" t="n">
        <x:f>H226-G226</x:f>
        <x:v>3617.7200000000003</x:v>
      </x:c>
      <x:c r="J226" s="112" t="n">
        <x:v>16</x:v>
      </x:c>
      <x:c r="K226" s="38" t="n">
        <x:v>4189.53</x:v>
      </x:c>
      <x:c r="L226" s="38" t="n">
        <x:v>3783.76</x:v>
      </x:c>
    </x:row>
    <x:row r="227">
      <x:c r="A227" s="117" t="str">
        <x:v>DISPONIBILIDADE O&amp;M</x:v>
      </x:c>
      <x:c r="B227" s="117" t="str">
        <x:v>O&amp;M</x:v>
      </x:c>
      <x:c r="C227" s="35" t="str">
        <x:v>5400099182</x:v>
      </x:c>
      <x:c r="D227" s="134" t="str">
        <x:v>FASEAMENTO C/ RD ENERGIZADA</x:v>
      </x:c>
      <x:c r="E227" s="35" t="str">
        <x:v>SERVIÇO 073</x:v>
      </x:c>
      <x:c r="F227" s="131" t="n">
        <x:v>16</x:v>
      </x:c>
      <x:c r="G227" s="38" t="n">
        <x:v>7566.54</x:v>
      </x:c>
      <x:c r="H227" s="38" t="n">
        <x:v>10938.72</x:v>
      </x:c>
      <x:c r="I227" s="38" t="n">
        <x:f>H227-G227</x:f>
        <x:v>3372.1799999999994</x:v>
      </x:c>
      <x:c r="J227" s="112" t="n">
        <x:v>15</x:v>
      </x:c>
      <x:c r="K227" s="38" t="n">
        <x:v>7117.94</x:v>
      </x:c>
      <x:c r="L227" s="38" t="n">
        <x:v>448.6</x:v>
      </x:c>
    </x:row>
    <x:row r="228">
      <x:c r="A228" s="117" t="str">
        <x:v>DISPONIBILIDADE O&amp;M</x:v>
      </x:c>
      <x:c r="B228" s="117" t="str">
        <x:v>O&amp;M</x:v>
      </x:c>
      <x:c r="C228" s="35" t="str">
        <x:v>5400099069</x:v>
      </x:c>
      <x:c r="D228" s="134" t="str">
        <x:v>CE2, CE2L - MONTAGEM</x:v>
      </x:c>
      <x:c r="E228" s="35" t="str">
        <x:v>SERVIÇO 073</x:v>
      </x:c>
      <x:c r="F228" s="131" t="n">
        <x:v>16</x:v>
      </x:c>
      <x:c r="G228" s="38" t="n">
        <x:v>7319</x:v>
      </x:c>
      <x:c r="H228" s="38" t="n">
        <x:v>9620</x:v>
      </x:c>
      <x:c r="I228" s="38" t="n">
        <x:f>H228-G228</x:f>
        <x:v>2301</x:v>
      </x:c>
      <x:c r="J228" s="112" t="n">
        <x:v>7</x:v>
      </x:c>
      <x:c r="K228" s="38" t="n">
        <x:v>0</x:v>
      </x:c>
      <x:c r="L228" s="38" t="n">
        <x:v>7319</x:v>
      </x:c>
    </x:row>
    <x:row r="229">
      <x:c r="A229" s="117" t="str">
        <x:v>DISPONIBILIDADE O&amp;M</x:v>
      </x:c>
      <x:c r="B229" s="117" t="str">
        <x:v>O&amp;M</x:v>
      </x:c>
      <x:c r="C229" s="35" t="str">
        <x:v>5400099186</x:v>
      </x:c>
      <x:c r="D229" s="134" t="str">
        <x:v>GLV PROVISORIO 3 FASES C/RD ENERG-INST</x:v>
      </x:c>
      <x:c r="E229" s="35" t="str">
        <x:v>SERVIÇO 073</x:v>
      </x:c>
      <x:c r="F229" s="131" t="n">
        <x:v>6</x:v>
      </x:c>
      <x:c r="G229" s="38" t="n">
        <x:v>7224.74</x:v>
      </x:c>
      <x:c r="H229" s="38" t="n">
        <x:v>1627.08</x:v>
      </x:c>
      <x:c r="I229" s="38" t="n">
        <x:f>H229-G229</x:f>
        <x:v>-5597.66</x:v>
      </x:c>
      <x:c r="J229" s="112" t="n">
        <x:v>6</x:v>
      </x:c>
      <x:c r="K229" s="38" t="n">
        <x:v>6004.1</x:v>
      </x:c>
      <x:c r="L229" s="38" t="n">
        <x:v>1220.64</x:v>
      </x:c>
    </x:row>
    <x:row r="230">
      <x:c r="A230" s="117" t="str">
        <x:v>DISPONIBILIDADE O&amp;M</x:v>
      </x:c>
      <x:c r="B230" s="117" t="str">
        <x:v>O&amp;M</x:v>
      </x:c>
      <x:c r="C230" s="35" t="str">
        <x:v>5400099493</x:v>
      </x:c>
      <x:c r="D230" s="134" t="str">
        <x:v>REGUL  CC, ATE 1/0AWG-POST CON</x:v>
      </x:c>
      <x:c r="E230" s="35" t="str">
        <x:v>SERVIÇO 073</x:v>
      </x:c>
      <x:c r="F230" s="131" t="n">
        <x:v>2.315</x:v>
      </x:c>
      <x:c r="G230" s="38" t="n">
        <x:v>7130.14</x:v>
      </x:c>
      <x:c r="H230" s="38" t="n">
        <x:v>483.53</x:v>
      </x:c>
      <x:c r="I230" s="38" t="n">
        <x:f>H230-G230</x:f>
        <x:v>-6646.610000000001</x:v>
      </x:c>
      <x:c r="J230" s="112" t="n">
        <x:v>15</x:v>
      </x:c>
      <x:c r="K230" s="38" t="n">
        <x:v>382.09</x:v>
      </x:c>
      <x:c r="L230" s="38" t="n">
        <x:v>6748.05</x:v>
      </x:c>
    </x:row>
    <x:row r="231">
      <x:c r="A231" s="117" t="str">
        <x:v>DISPONIBILIDADE O&amp;M</x:v>
      </x:c>
      <x:c r="B231" s="117" t="str">
        <x:v>O&amp;M</x:v>
      </x:c>
      <x:c r="C231" s="35" t="str">
        <x:v>5400099463</x:v>
      </x:c>
      <x:c r="D231" s="134" t="str">
        <x:v>PINO C/ISOL,C/AMAR,P/PÇ-MONT C/RD ENERG</x:v>
      </x:c>
      <x:c r="E231" s="35" t="str">
        <x:v>SERVIÇO 073</x:v>
      </x:c>
      <x:c r="F231" s="131" t="n">
        <x:v>16</x:v>
      </x:c>
      <x:c r="G231" s="38" t="n">
        <x:v>7067</x:v>
      </x:c>
      <x:c r="H231" s="38" t="n">
        <x:v>5206.24</x:v>
      </x:c>
      <x:c r="I231" s="38" t="n">
        <x:f>H231-G231</x:f>
        <x:v>-1860.7600000000002</x:v>
      </x:c>
      <x:c r="J231" s="112" t="n">
        <x:v>11</x:v>
      </x:c>
      <x:c r="K231" s="38" t="n">
        <x:v>0</x:v>
      </x:c>
      <x:c r="L231" s="38" t="n">
        <x:v>7067</x:v>
      </x:c>
    </x:row>
    <x:row r="232">
      <x:c r="A232" s="117" t="str">
        <x:v>DISPONIBILIDADE O&amp;M</x:v>
      </x:c>
      <x:c r="B232" s="117" t="str">
        <x:v>O&amp;M</x:v>
      </x:c>
      <x:c r="C232" s="35" t="str">
        <x:v>5400099094</x:v>
      </x:c>
      <x:c r="D232" s="134" t="str">
        <x:v>CHAVE FUSIVEL REPETIDORA, POR UN</x:v>
      </x:c>
      <x:c r="E232" s="35" t="str">
        <x:v>SERVIÇO 073</x:v>
      </x:c>
      <x:c r="F232" s="131" t="n">
        <x:v>11</x:v>
      </x:c>
      <x:c r="G232" s="38" t="n">
        <x:v>6925.38</x:v>
      </x:c>
      <x:c r="H232" s="38" t="n">
        <x:v>8479.02</x:v>
      </x:c>
      <x:c r="I232" s="38" t="n">
        <x:f>H232-G232</x:f>
        <x:v>1553.6400000000003</x:v>
      </x:c>
      <x:c r="J232" s="112" t="n">
        <x:v>5</x:v>
      </x:c>
      <x:c r="K232" s="38" t="n">
        <x:v>0</x:v>
      </x:c>
      <x:c r="L232" s="38" t="n">
        <x:v>6925.38</x:v>
      </x:c>
    </x:row>
    <x:row r="233">
      <x:c r="A233" s="117" t="str">
        <x:v>DISPONIBILIDADE O&amp;M</x:v>
      </x:c>
      <x:c r="B233" s="117" t="str">
        <x:v>O&amp;M</x:v>
      </x:c>
      <x:c r="C233" s="35" t="str">
        <x:v>5400099124</x:v>
      </x:c>
      <x:c r="D233" s="134" t="str">
        <x:v>DESLIGAR E RELIGAR LUMINARIA, POR PECA</x:v>
      </x:c>
      <x:c r="E233" s="35" t="str">
        <x:v>SERVIÇO 073</x:v>
      </x:c>
      <x:c r="F233" s="131" t="n">
        <x:v>97</x:v>
      </x:c>
      <x:c r="G233" s="38" t="n">
        <x:v>6626.07</x:v>
      </x:c>
      <x:c r="H233" s="38" t="n">
        <x:v>47852.04</x:v>
      </x:c>
      <x:c r="I233" s="38" t="n">
        <x:f>H233-G233</x:f>
        <x:v>41225.97</x:v>
      </x:c>
      <x:c r="J233" s="112" t="n">
        <x:v>32</x:v>
      </x:c>
      <x:c r="K233" s="38" t="n">
        <x:v>0</x:v>
      </x:c>
      <x:c r="L233" s="38" t="n">
        <x:v>6626.07</x:v>
      </x:c>
    </x:row>
    <x:row r="234">
      <x:c r="A234" s="117" t="str">
        <x:v>DISPONIBILIDADE O&amp;M</x:v>
      </x:c>
      <x:c r="B234" s="117" t="str">
        <x:v>O&amp;M</x:v>
      </x:c>
      <x:c r="C234" s="35" t="str">
        <x:v>5400099595</x:v>
      </x:c>
      <x:c r="D234" s="134" t="str">
        <x:v>ROÇADA, POR KM</x:v>
      </x:c>
      <x:c r="E234" s="35" t="str">
        <x:v>SERVIÇO 073</x:v>
      </x:c>
      <x:c r="F234" s="131" t="n">
        <x:v>0.49</x:v>
      </x:c>
      <x:c r="G234" s="38" t="n">
        <x:v>6614.34</x:v>
      </x:c>
      <x:c r="H234" s="38" t="n">
        <x:v>0</x:v>
      </x:c>
      <x:c r="I234" s="38" t="n">
        <x:f>H234-G234</x:f>
        <x:v>-6614.34</x:v>
      </x:c>
      <x:c r="J234" s="112" t="n">
        <x:v>6</x:v>
      </x:c>
      <x:c r="K234" s="38" t="n">
        <x:v>355.13</x:v>
      </x:c>
      <x:c r="L234" s="38" t="n">
        <x:v>6259.22</x:v>
      </x:c>
    </x:row>
    <x:row r="235">
      <x:c r="A235" s="117" t="str">
        <x:v>DISPONIBILIDADE O&amp;M</x:v>
      </x:c>
      <x:c r="B235" s="117" t="str">
        <x:v>O&amp;M</x:v>
      </x:c>
      <x:c r="C235" s="35" t="str">
        <x:v>5400099692</x:v>
      </x:c>
      <x:c r="D235" s="134" t="str">
        <x:v>SUBS CRUZAMENTO MT, 3 FASES,RD ENERG</x:v>
      </x:c>
      <x:c r="E235" s="35" t="str">
        <x:v>SERVIÇO 073</x:v>
      </x:c>
      <x:c r="F235" s="131" t="n">
        <x:v>4</x:v>
      </x:c>
      <x:c r="G235" s="38" t="n">
        <x:v>6593.24</x:v>
      </x:c>
      <x:c r="H235" s="38" t="n">
        <x:v>2048.08</x:v>
      </x:c>
      <x:c r="I235" s="38" t="n">
        <x:f>H235-G235</x:f>
        <x:v>-4545.16</x:v>
      </x:c>
      <x:c r="J235" s="112" t="n">
        <x:v>3</x:v>
      </x:c>
      <x:c r="K235" s="38" t="n">
        <x:v>3296.62</x:v>
      </x:c>
      <x:c r="L235" s="38" t="n">
        <x:v>3296.62</x:v>
      </x:c>
    </x:row>
    <x:row r="236">
      <x:c r="A236" s="117" t="str">
        <x:v>DISPONIBILIDADE O&amp;M</x:v>
      </x:c>
      <x:c r="B236" s="117" t="str">
        <x:v>O&amp;M</x:v>
      </x:c>
      <x:c r="C236" s="35" t="str">
        <x:v>5400099133</x:v>
      </x:c>
      <x:c r="D236" s="134" t="str">
        <x:v>DESMONTAGEM ESTAI VERT, SERRANDO-ANCORA</x:v>
      </x:c>
      <x:c r="E236" s="35" t="str">
        <x:v>SERVIÇO 073</x:v>
      </x:c>
      <x:c r="F236" s="131" t="n">
        <x:v>18</x:v>
      </x:c>
      <x:c r="G236" s="38" t="n">
        <x:v>6456.96</x:v>
      </x:c>
      <x:c r="H236" s="38" t="n">
        <x:v>4651.74</x:v>
      </x:c>
      <x:c r="I236" s="38" t="n">
        <x:f>H236-G236</x:f>
        <x:v>-1805.2200000000003</x:v>
      </x:c>
      <x:c r="J236" s="112" t="n">
        <x:v>17</x:v>
      </x:c>
      <x:c r="K236" s="38" t="n">
        <x:v>0</x:v>
      </x:c>
      <x:c r="L236" s="38" t="n">
        <x:v>6456.96</x:v>
      </x:c>
    </x:row>
    <x:row r="237">
      <x:c r="A237" s="117" t="str">
        <x:v>DISPONIBILIDADE O&amp;M</x:v>
      </x:c>
      <x:c r="B237" s="117" t="str">
        <x:v>O&amp;M</x:v>
      </x:c>
      <x:c r="C237" s="35" t="str">
        <x:v>5400999005</x:v>
      </x:c>
      <x:c r="D237" s="134" t="str">
        <x:v>INST REGUL TRIF, 1 UNIDADE CEEE LM</x:v>
      </x:c>
      <x:c r="E237" s="35" t="str">
        <x:v>SERVIÇO 073</x:v>
      </x:c>
      <x:c r="F237" s="131" t="n">
        <x:v>2</x:v>
      </x:c>
      <x:c r="G237" s="38" t="n">
        <x:v>6446.28</x:v>
      </x:c>
      <x:c r="H237" s="38" t="n">
        <x:v>0</x:v>
      </x:c>
      <x:c r="I237" s="38" t="n">
        <x:f>H237-G237</x:f>
        <x:v>-6446.28</x:v>
      </x:c>
      <x:c r="J237" s="112" t="n">
        <x:v>2</x:v>
      </x:c>
      <x:c r="K237" s="38" t="n">
        <x:v>0</x:v>
      </x:c>
      <x:c r="L237" s="38" t="n">
        <x:v>6446.28</x:v>
      </x:c>
    </x:row>
    <x:row r="238">
      <x:c r="A238" s="117" t="str">
        <x:v>DISPONIBILIDADE O&amp;M</x:v>
      </x:c>
      <x:c r="B238" s="117" t="str">
        <x:v>O&amp;M</x:v>
      </x:c>
      <x:c r="C238" s="35" t="str">
        <x:v>5400099159</x:v>
      </x:c>
      <x:c r="D238" s="134" t="str">
        <x:v>ESTAI CRUZ (EC) S/CONTRAPOSTE-INSTALAÇÃO</x:v>
      </x:c>
      <x:c r="E238" s="35" t="str">
        <x:v>SERVIÇO 073</x:v>
      </x:c>
      <x:c r="F238" s="131" t="n">
        <x:v>7</x:v>
      </x:c>
      <x:c r="G238" s="38" t="n">
        <x:v>6422.71</x:v>
      </x:c>
      <x:c r="H238" s="38" t="n">
        <x:v>2576.42</x:v>
      </x:c>
      <x:c r="I238" s="38" t="n">
        <x:f>H238-G238</x:f>
        <x:v>-3846.29</x:v>
      </x:c>
      <x:c r="J238" s="112" t="n">
        <x:v>5</x:v>
      </x:c>
      <x:c r="K238" s="38" t="n">
        <x:v>0</x:v>
      </x:c>
      <x:c r="L238" s="38" t="n">
        <x:v>6422.71</x:v>
      </x:c>
    </x:row>
    <x:row r="239">
      <x:c r="A239" s="117" t="str">
        <x:v>DISPONIBILIDADE O&amp;M</x:v>
      </x:c>
      <x:c r="B239" s="117" t="str">
        <x:v>O&amp;M</x:v>
      </x:c>
      <x:c r="C239" s="35" t="str">
        <x:v>5400099680</x:v>
      </x:c>
      <x:c r="D239" s="134" t="str">
        <x:v>SUBS CONEC TIPO CUNHA P/DERIV MT</x:v>
      </x:c>
      <x:c r="E239" s="35" t="str">
        <x:v>SERVIÇO 073</x:v>
      </x:c>
      <x:c r="F239" s="131" t="n">
        <x:v>98</x:v>
      </x:c>
      <x:c r="G239" s="38" t="n">
        <x:v>6367.96</x:v>
      </x:c>
      <x:c r="H239" s="38" t="n">
        <x:v>34936.02</x:v>
      </x:c>
      <x:c r="I239" s="38" t="n">
        <x:f>H239-G239</x:f>
        <x:v>28568.059999999998</x:v>
      </x:c>
      <x:c r="J239" s="112" t="n">
        <x:v>41</x:v>
      </x:c>
      <x:c r="K239" s="38" t="n">
        <x:v>0</x:v>
      </x:c>
      <x:c r="L239" s="38" t="n">
        <x:v>6367.96</x:v>
      </x:c>
    </x:row>
    <x:row r="240">
      <x:c r="A240" s="117" t="str">
        <x:v>DISPONIBILIDADE O&amp;M</x:v>
      </x:c>
      <x:c r="B240" s="117" t="str">
        <x:v>O&amp;M</x:v>
      </x:c>
      <x:c r="C240" s="35" t="str">
        <x:v>5400099034</x:v>
      </x:c>
      <x:c r="D240" s="134" t="str">
        <x:v>ATER EQPT,INCLUIN PARA-RAIOS,C/UMA HASTE</x:v>
      </x:c>
      <x:c r="E240" s="35" t="str">
        <x:v>SERVIÇO 073</x:v>
      </x:c>
      <x:c r="F240" s="131" t="n">
        <x:v>14</x:v>
      </x:c>
      <x:c r="G240" s="38" t="n">
        <x:v>6365.98</x:v>
      </x:c>
      <x:c r="H240" s="38" t="n">
        <x:v>9186.66</x:v>
      </x:c>
      <x:c r="I240" s="38" t="n">
        <x:f>H240-G240</x:f>
        <x:v>2820.6800000000003</x:v>
      </x:c>
      <x:c r="J240" s="112" t="n">
        <x:v>12</x:v>
      </x:c>
      <x:c r="K240" s="38" t="n">
        <x:v>0</x:v>
      </x:c>
      <x:c r="L240" s="38" t="n">
        <x:v>6365.98</x:v>
      </x:c>
    </x:row>
    <x:row r="241">
      <x:c r="A241" s="117" t="str">
        <x:v>DISPONIBILIDADE O&amp;M</x:v>
      </x:c>
      <x:c r="B241" s="117" t="str">
        <x:v>O&amp;M</x:v>
      </x:c>
      <x:c r="C241" s="35" t="str">
        <x:v>5400099190</x:v>
      </x:c>
      <x:c r="D241" s="134" t="str">
        <x:v>HASTE PARA-RAIOS - SUBSTITUIR</x:v>
      </x:c>
      <x:c r="E241" s="35" t="str">
        <x:v>SERVIÇO 073</x:v>
      </x:c>
      <x:c r="F241" s="131" t="n">
        <x:v>41</x:v>
      </x:c>
      <x:c r="G241" s="38" t="n">
        <x:v>6361.25</x:v>
      </x:c>
      <x:c r="H241" s="38" t="n">
        <x:v>12869.9</x:v>
      </x:c>
      <x:c r="I241" s="38" t="n">
        <x:f>H241-G241</x:f>
        <x:v>6508.65</x:v>
      </x:c>
      <x:c r="J241" s="112" t="n">
        <x:v>41</x:v>
      </x:c>
      <x:c r="K241" s="38" t="n">
        <x:v>0</x:v>
      </x:c>
      <x:c r="L241" s="38" t="n">
        <x:v>6361.25</x:v>
      </x:c>
    </x:row>
    <x:row r="242">
      <x:c r="A242" s="117" t="str">
        <x:v>DISPONIBILIDADE O&amp;M</x:v>
      </x:c>
      <x:c r="B242" s="117" t="str">
        <x:v>O&amp;M</x:v>
      </x:c>
      <x:c r="C242" s="35" t="str">
        <x:v>5400099371</x:v>
      </x:c>
      <x:c r="D242" s="134" t="str">
        <x:v>MONTAGEM DE CRUZETA DUPLA</x:v>
      </x:c>
      <x:c r="E242" s="35" t="str">
        <x:v>SERVIÇO 073</x:v>
      </x:c>
      <x:c r="F242" s="131" t="n">
        <x:v>17</x:v>
      </x:c>
      <x:c r="G242" s="38" t="n">
        <x:v>6350.3</x:v>
      </x:c>
      <x:c r="H242" s="38" t="n">
        <x:v>16169.72</x:v>
      </x:c>
      <x:c r="I242" s="38" t="n">
        <x:f>H242-G242</x:f>
        <x:v>9819.419999999998</x:v>
      </x:c>
      <x:c r="J242" s="112" t="n">
        <x:v>17</x:v>
      </x:c>
      <x:c r="K242" s="38" t="n">
        <x:v>1412.28</x:v>
      </x:c>
      <x:c r="L242" s="38" t="n">
        <x:v>4938.02</x:v>
      </x:c>
    </x:row>
    <x:row r="243">
      <x:c r="A243" s="117" t="str">
        <x:v>DISPONIBILIDADE O&amp;M</x:v>
      </x:c>
      <x:c r="B243" s="117" t="str">
        <x:v>O&amp;M</x:v>
      </x:c>
      <x:c r="C243" s="35" t="str">
        <x:v>5400099120</x:v>
      </x:c>
      <x:c r="D243" s="134" t="str">
        <x:v>CSH2 (CL1) - MONTAGEM ce</x:v>
      </x:c>
      <x:c r="E243" s="35" t="str">
        <x:v>SERVIÇO 073</x:v>
      </x:c>
      <x:c r="F243" s="131" t="n">
        <x:v>11</x:v>
      </x:c>
      <x:c r="G243" s="38" t="n">
        <x:v>6284.15</x:v>
      </x:c>
      <x:c r="H243" s="38" t="n">
        <x:v>6613.75</x:v>
      </x:c>
      <x:c r="I243" s="38" t="n">
        <x:f>H243-G243</x:f>
        <x:v>329.60000000000036</x:v>
      </x:c>
      <x:c r="J243" s="112" t="n">
        <x:v>8</x:v>
      </x:c>
      <x:c r="K243" s="38" t="n">
        <x:v>0</x:v>
      </x:c>
      <x:c r="L243" s="38" t="n">
        <x:v>6284.15</x:v>
      </x:c>
    </x:row>
    <x:row r="244">
      <x:c r="A244" s="117" t="str">
        <x:v>DISPONIBILIDADE O&amp;M</x:v>
      </x:c>
      <x:c r="B244" s="117" t="str">
        <x:v>O&amp;M</x:v>
      </x:c>
      <x:c r="C244" s="35" t="str">
        <x:v>5400099123</x:v>
      </x:c>
      <x:c r="D244" s="134" t="str">
        <x:v>DESLIG E RELIG RM TIPO WPP, POR CONDUT</x:v>
      </x:c>
      <x:c r="E244" s="35" t="str">
        <x:v>SERVIÇO 073</x:v>
      </x:c>
      <x:c r="F244" s="131" t="n">
        <x:v>209</x:v>
      </x:c>
      <x:c r="G244" s="38" t="n">
        <x:v>6121.61</x:v>
      </x:c>
      <x:c r="H244" s="38" t="n">
        <x:v>0</x:v>
      </x:c>
      <x:c r="I244" s="38" t="n">
        <x:f>H244-G244</x:f>
        <x:v>-6121.61</x:v>
      </x:c>
      <x:c r="J244" s="112" t="n">
        <x:v>39</x:v>
      </x:c>
      <x:c r="K244" s="38" t="n">
        <x:v>0</x:v>
      </x:c>
      <x:c r="L244" s="38" t="n">
        <x:v>6121.61</x:v>
      </x:c>
    </x:row>
    <x:row r="245">
      <x:c r="A245" s="117" t="str">
        <x:v>DISPONIBILIDADE O&amp;M</x:v>
      </x:c>
      <x:c r="B245" s="117" t="str">
        <x:v>O&amp;M</x:v>
      </x:c>
      <x:c r="C245" s="35" t="str">
        <x:v>5400099257</x:v>
      </x:c>
      <x:c r="D245" s="134" t="str">
        <x:v>INST EMEN RETA P/CB SING AL 4/0AWG,15KV</x:v>
      </x:c>
      <x:c r="E245" s="35" t="str">
        <x:v>SERVIÇO 073</x:v>
      </x:c>
      <x:c r="F245" s="131" t="n">
        <x:v>7</x:v>
      </x:c>
      <x:c r="G245" s="38" t="n">
        <x:v>5983.39</x:v>
      </x:c>
      <x:c r="H245" s="38" t="n">
        <x:v>0</x:v>
      </x:c>
      <x:c r="I245" s="38" t="n">
        <x:f>H245-G245</x:f>
        <x:v>-5983.39</x:v>
      </x:c>
      <x:c r="J245" s="112" t="n">
        <x:v>1</x:v>
      </x:c>
      <x:c r="K245" s="38" t="n">
        <x:v>5983.39</x:v>
      </x:c>
      <x:c r="L245" s="38" t="n">
        <x:v>0</x:v>
      </x:c>
    </x:row>
    <x:row r="246">
      <x:c r="A246" s="117" t="str">
        <x:v>DISPONIBILIDADE O&amp;M</x:v>
      </x:c>
      <x:c r="B246" s="117" t="str">
        <x:v>O&amp;M</x:v>
      </x:c>
      <x:c r="C246" s="35" t="str">
        <x:v>5400099560</x:v>
      </x:c>
      <x:c r="D246" s="134" t="str">
        <x:v>RETIR CRUZA MT, 3 FASES,RD ENERG</x:v>
      </x:c>
      <x:c r="E246" s="35" t="str">
        <x:v>SERVIÇO 073</x:v>
      </x:c>
      <x:c r="F246" s="131" t="n">
        <x:v>7</x:v>
      </x:c>
      <x:c r="G246" s="38" t="n">
        <x:v>5923.54</x:v>
      </x:c>
      <x:c r="H246" s="38" t="n">
        <x:v>2304.54</x:v>
      </x:c>
      <x:c r="I246" s="38" t="n">
        <x:f>H246-G246</x:f>
        <x:v>-3619</x:v>
      </x:c>
      <x:c r="J246" s="112" t="n">
        <x:v>7</x:v>
      </x:c>
      <x:c r="K246" s="38" t="n">
        <x:v>0</x:v>
      </x:c>
      <x:c r="L246" s="38" t="n">
        <x:v>5923.54</x:v>
      </x:c>
    </x:row>
    <x:row r="247">
      <x:c r="A247" s="117" t="str">
        <x:v>DISPONIBILIDADE O&amp;M</x:v>
      </x:c>
      <x:c r="B247" s="117" t="str">
        <x:v>O&amp;M</x:v>
      </x:c>
      <x:c r="C247" s="35" t="str">
        <x:v>5400099594</x:v>
      </x:c>
      <x:c r="D247" s="134" t="str">
        <x:v>REVISAR, REAPER/LIMPAR ESTRUTURA P/POSTE</x:v>
      </x:c>
      <x:c r="E247" s="35" t="str">
        <x:v>SERVIÇO 073</x:v>
      </x:c>
      <x:c r="F247" s="131" t="n">
        <x:v>214</x:v>
      </x:c>
      <x:c r="G247" s="38" t="n">
        <x:v>5716.67</x:v>
      </x:c>
      <x:c r="H247" s="38" t="n">
        <x:v>0</x:v>
      </x:c>
      <x:c r="I247" s="38" t="n">
        <x:f>H247-G247</x:f>
        <x:v>-5716.67</x:v>
      </x:c>
      <x:c r="J247" s="112" t="n">
        <x:v>117</x:v>
      </x:c>
      <x:c r="K247" s="38" t="n">
        <x:v>919.86</x:v>
      </x:c>
      <x:c r="L247" s="38" t="n">
        <x:v>4796.81</x:v>
      </x:c>
    </x:row>
    <x:row r="248">
      <x:c r="A248" s="117" t="str">
        <x:v>DISPONIBILIDADE O&amp;M</x:v>
      </x:c>
      <x:c r="B248" s="117" t="str">
        <x:v>O&amp;M</x:v>
      </x:c>
      <x:c r="C248" s="35" t="str">
        <x:v>5400099495</x:v>
      </x:c>
      <x:c r="D248" s="134" t="str">
        <x:v>REGUL CA PROTG/MULT,ATE 1/0AWG-POST CON</x:v>
      </x:c>
      <x:c r="E248" s="35" t="str">
        <x:v>SERVIÇO 073</x:v>
      </x:c>
      <x:c r="F248" s="131" t="n">
        <x:v>1.321</x:v>
      </x:c>
      <x:c r="G248" s="38" t="n">
        <x:v>5639.79</x:v>
      </x:c>
      <x:c r="H248" s="38" t="n">
        <x:v>406.67</x:v>
      </x:c>
      <x:c r="I248" s="38" t="n">
        <x:f>H248-G248</x:f>
        <x:v>-5233.12</x:v>
      </x:c>
      <x:c r="J248" s="112" t="n">
        <x:v>21</x:v>
      </x:c>
      <x:c r="K248" s="38" t="n">
        <x:v>1030.9</x:v>
      </x:c>
      <x:c r="L248" s="38" t="n">
        <x:v>4608.89</x:v>
      </x:c>
    </x:row>
    <x:row r="249">
      <x:c r="A249" s="117" t="str">
        <x:v>DISPONIBILIDADE O&amp;M</x:v>
      </x:c>
      <x:c r="B249" s="117" t="str">
        <x:v>O&amp;M</x:v>
      </x:c>
      <x:c r="C249" s="35" t="str">
        <x:v>5400099319</x:v>
      </x:c>
      <x:c r="D249" s="134" t="str">
        <x:v>ISOL PINO C/AMARRACAO-MONT</x:v>
      </x:c>
      <x:c r="E249" s="35" t="str">
        <x:v>SERVIÇO 073</x:v>
      </x:c>
      <x:c r="F249" s="131" t="n">
        <x:v>107</x:v>
      </x:c>
      <x:c r="G249" s="38" t="n">
        <x:v>5544.76</x:v>
      </x:c>
      <x:c r="H249" s="38" t="n">
        <x:v>32349.31</x:v>
      </x:c>
      <x:c r="I249" s="38" t="n">
        <x:f>H249-G249</x:f>
        <x:v>26804.550000000003</x:v>
      </x:c>
      <x:c r="J249" s="112" t="n">
        <x:v>59</x:v>
      </x:c>
      <x:c r="K249" s="38" t="n">
        <x:v>791.45</x:v>
      </x:c>
      <x:c r="L249" s="38" t="n">
        <x:v>4753.31</x:v>
      </x:c>
    </x:row>
    <x:row r="250">
      <x:c r="A250" s="117" t="str">
        <x:v>DISPONIBILIDADE O&amp;M</x:v>
      </x:c>
      <x:c r="B250" s="117" t="str">
        <x:v>O&amp;M</x:v>
      </x:c>
      <x:c r="C250" s="35" t="str">
        <x:v>5400099075</x:v>
      </x:c>
      <x:c r="D250" s="134" t="str">
        <x:v>CHAVE FACA - RETIRADA</x:v>
      </x:c>
      <x:c r="E250" s="35" t="str">
        <x:v>SERVIÇO 073</x:v>
      </x:c>
      <x:c r="F250" s="131" t="n">
        <x:v>71</x:v>
      </x:c>
      <x:c r="G250" s="38" t="n">
        <x:v>5544.39</x:v>
      </x:c>
      <x:c r="H250" s="38" t="n">
        <x:v>23565.61</x:v>
      </x:c>
      <x:c r="I250" s="38" t="n">
        <x:f>H250-G250</x:f>
        <x:v>18021.22</x:v>
      </x:c>
      <x:c r="J250" s="112" t="n">
        <x:v>30</x:v>
      </x:c>
      <x:c r="K250" s="38" t="n">
        <x:v>0</x:v>
      </x:c>
      <x:c r="L250" s="38" t="n">
        <x:v>5544.39</x:v>
      </x:c>
    </x:row>
    <x:row r="251">
      <x:c r="A251" s="117" t="str">
        <x:v>DISPONIBILIDADE O&amp;M</x:v>
      </x:c>
      <x:c r="B251" s="117" t="str">
        <x:v>O&amp;M</x:v>
      </x:c>
      <x:c r="C251" s="35" t="str">
        <x:v>5400099153</x:v>
      </x:c>
      <x:c r="D251" s="134" t="str">
        <x:v>ESP VERTICAL E/OU LOSAN - SUBSTITUIR</x:v>
      </x:c>
      <x:c r="E251" s="35" t="str">
        <x:v>SERVIÇO 073</x:v>
      </x:c>
      <x:c r="F251" s="131" t="n">
        <x:v>46</x:v>
      </x:c>
      <x:c r="G251" s="38" t="n">
        <x:v>5356.39</x:v>
      </x:c>
      <x:c r="H251" s="38" t="n">
        <x:v>17021.85</x:v>
      </x:c>
      <x:c r="I251" s="38" t="n">
        <x:f>H251-G251</x:f>
        <x:v>11665.46</x:v>
      </x:c>
      <x:c r="J251" s="112" t="n">
        <x:v>3</x:v>
      </x:c>
      <x:c r="K251" s="38" t="n">
        <x:v>4521.43</x:v>
      </x:c>
      <x:c r="L251" s="38" t="n">
        <x:v>834.96</x:v>
      </x:c>
    </x:row>
    <x:row r="252">
      <x:c r="A252" s="117" t="str">
        <x:v>DISPONIBILIDADE O&amp;M</x:v>
      </x:c>
      <x:c r="B252" s="117" t="str">
        <x:v>O&amp;M</x:v>
      </x:c>
      <x:c r="C252" s="35" t="str">
        <x:v>5400099395</x:v>
      </x:c>
      <x:c r="D252" s="134" t="str">
        <x:v>N1, M1, B1, T1, E1 BIFASICA - RETIRADA</x:v>
      </x:c>
      <x:c r="E252" s="35" t="str">
        <x:v>SERVIÇO 073</x:v>
      </x:c>
      <x:c r="F252" s="131" t="n">
        <x:v>35</x:v>
      </x:c>
      <x:c r="G252" s="38" t="n">
        <x:v>5352.91</x:v>
      </x:c>
      <x:c r="H252" s="38" t="n">
        <x:v>17128.3</x:v>
      </x:c>
      <x:c r="I252" s="38" t="n">
        <x:f>H252-G252</x:f>
        <x:v>11775.39</x:v>
      </x:c>
      <x:c r="J252" s="112" t="n">
        <x:v>28</x:v>
      </x:c>
      <x:c r="K252" s="38" t="n">
        <x:v>0</x:v>
      </x:c>
      <x:c r="L252" s="38" t="n">
        <x:v>5352.91</x:v>
      </x:c>
    </x:row>
    <x:row r="253">
      <x:c r="A253" s="117" t="str">
        <x:v>DISPONIBILIDADE O&amp;M</x:v>
      </x:c>
      <x:c r="B253" s="117" t="str">
        <x:v>O&amp;M</x:v>
      </x:c>
      <x:c r="C253" s="35" t="str">
        <x:v>5400099249</x:v>
      </x:c>
      <x:c r="D253" s="134" t="str">
        <x:v>INST CRUZA MT, 3 FASES,RD ENERG</x:v>
      </x:c>
      <x:c r="E253" s="35" t="str">
        <x:v>SERVIÇO 073</x:v>
      </x:c>
      <x:c r="F253" s="131" t="n">
        <x:v>6</x:v>
      </x:c>
      <x:c r="G253" s="38" t="n">
        <x:v>5262.24</x:v>
      </x:c>
      <x:c r="H253" s="38" t="n">
        <x:v>3072.12</x:v>
      </x:c>
      <x:c r="I253" s="38" t="n">
        <x:f>H253-G253</x:f>
        <x:v>-2190.12</x:v>
      </x:c>
      <x:c r="J253" s="112" t="n">
        <x:v>6</x:v>
      </x:c>
      <x:c r="K253" s="38" t="n">
        <x:v>0</x:v>
      </x:c>
      <x:c r="L253" s="38" t="n">
        <x:v>5262.24</x:v>
      </x:c>
    </x:row>
    <x:row r="254">
      <x:c r="A254" s="117" t="str">
        <x:v>DISPONIBILIDADE O&amp;M</x:v>
      </x:c>
      <x:c r="B254" s="117" t="str">
        <x:v>O&amp;M</x:v>
      </x:c>
      <x:c r="C254" s="35" t="str">
        <x:v>5400099742</x:v>
      </x:c>
      <x:c r="D254" s="134" t="str">
        <x:v>U1-U2-U3-U5 E UMA H.C. MT-SUBSTITUIR</x:v>
      </x:c>
      <x:c r="E254" s="35" t="str">
        <x:v>SERVIÇO 073</x:v>
      </x:c>
      <x:c r="F254" s="131" t="n">
        <x:v>18</x:v>
      </x:c>
      <x:c r="G254" s="38" t="n">
        <x:v>5095.26</x:v>
      </x:c>
      <x:c r="H254" s="38" t="n">
        <x:v>12724.74</x:v>
      </x:c>
      <x:c r="I254" s="38" t="n">
        <x:f>H254-G254</x:f>
        <x:v>7629.48</x:v>
      </x:c>
      <x:c r="J254" s="112" t="n">
        <x:v>16</x:v>
      </x:c>
      <x:c r="K254" s="38" t="n">
        <x:v>0</x:v>
      </x:c>
      <x:c r="L254" s="38" t="n">
        <x:v>5095.26</x:v>
      </x:c>
    </x:row>
    <x:row r="255">
      <x:c r="A255" s="117" t="str">
        <x:v>DISPONIBILIDADE O&amp;M</x:v>
      </x:c>
      <x:c r="B255" s="117" t="str">
        <x:v>O&amp;M</x:v>
      </x:c>
      <x:c r="C255" s="35" t="str">
        <x:v>5400099323</x:v>
      </x:c>
      <x:c r="D255" s="134" t="str">
        <x:v>ISOL|CADEIA SUSP-MONT</x:v>
      </x:c>
      <x:c r="E255" s="35" t="str">
        <x:v>SERVIÇO 073</x:v>
      </x:c>
      <x:c r="F255" s="131" t="n">
        <x:v>50</x:v>
      </x:c>
      <x:c r="G255" s="38" t="n">
        <x:v>5005.3</x:v>
      </x:c>
      <x:c r="H255" s="38" t="n">
        <x:v>16621.5</x:v>
      </x:c>
      <x:c r="I255" s="38" t="n">
        <x:f>H255-G255</x:f>
        <x:v>11616.2</x:v>
      </x:c>
      <x:c r="J255" s="112" t="n">
        <x:v>25</x:v>
      </x:c>
      <x:c r="K255" s="38" t="n">
        <x:v>274.16</x:v>
      </x:c>
      <x:c r="L255" s="38" t="n">
        <x:v>4731.14</x:v>
      </x:c>
    </x:row>
    <x:row r="256">
      <x:c r="A256" s="117" t="str">
        <x:v>DISPONIBILIDADE O&amp;M</x:v>
      </x:c>
      <x:c r="B256" s="117" t="str">
        <x:v>O&amp;M</x:v>
      </x:c>
      <x:c r="C256" s="35" t="str">
        <x:v>5400099030</x:v>
      </x:c>
      <x:c r="D256" s="134" t="str">
        <x:v>ATER CERCA E PARREI,1 HASTE C/SECCTO SP</x:v>
      </x:c>
      <x:c r="E256" s="35" t="str">
        <x:v>SERVIÇO 073</x:v>
      </x:c>
      <x:c r="F256" s="131" t="n">
        <x:v>5</x:v>
      </x:c>
      <x:c r="G256" s="38" t="n">
        <x:v>4880.5</x:v>
      </x:c>
      <x:c r="H256" s="38" t="n">
        <x:v>3804.15</x:v>
      </x:c>
      <x:c r="I256" s="38" t="n">
        <x:f>H256-G256</x:f>
        <x:v>-1076.35</x:v>
      </x:c>
      <x:c r="J256" s="112" t="n">
        <x:v>3</x:v>
      </x:c>
      <x:c r="K256" s="38" t="n">
        <x:v>0</x:v>
      </x:c>
      <x:c r="L256" s="38" t="n">
        <x:v>4880.5</x:v>
      </x:c>
    </x:row>
    <x:row r="257">
      <x:c r="A257" s="117" t="str">
        <x:v>DISPONIBILIDADE O&amp;M</x:v>
      </x:c>
      <x:c r="B257" s="117" t="str">
        <x:v>O&amp;M</x:v>
      </x:c>
      <x:c r="C257" s="35" t="str">
        <x:v>5400099514</x:v>
      </x:c>
      <x:c r="D257" s="134" t="str">
        <x:v>RETIR ACES P/REGUL TRIF, 3 UN PLATA</x:v>
      </x:c>
      <x:c r="E257" s="35" t="str">
        <x:v>SERVIÇO 073</x:v>
      </x:c>
      <x:c r="F257" s="131" t="n">
        <x:v>1</x:v>
      </x:c>
      <x:c r="G257" s="38" t="n">
        <x:v>4865.82</x:v>
      </x:c>
      <x:c r="H257" s="38" t="n">
        <x:v>3921.51</x:v>
      </x:c>
      <x:c r="I257" s="38" t="n">
        <x:f>H257-G257</x:f>
        <x:v>-944.3099999999995</x:v>
      </x:c>
      <x:c r="J257" s="112" t="n">
        <x:v>1</x:v>
      </x:c>
      <x:c r="K257" s="38" t="n">
        <x:v>0</x:v>
      </x:c>
      <x:c r="L257" s="38" t="n">
        <x:v>4865.82</x:v>
      </x:c>
    </x:row>
    <x:row r="258">
      <x:c r="A258" s="117" t="str">
        <x:v>DISPONIBILIDADE O&amp;M</x:v>
      </x:c>
      <x:c r="B258" s="117" t="str">
        <x:v>O&amp;M</x:v>
      </x:c>
      <x:c r="C258" s="35" t="str">
        <x:v>5400099245</x:v>
      </x:c>
      <x:c r="D258" s="134" t="str">
        <x:v>INST CRUZ MT,C/ 2 CONEX FEIT C/CONE CUN</x:v>
      </x:c>
      <x:c r="E258" s="35" t="str">
        <x:v>SERVIÇO 073</x:v>
      </x:c>
      <x:c r="F258" s="131" t="n">
        <x:v>26</x:v>
      </x:c>
      <x:c r="G258" s="38" t="n">
        <x:v>4727.02</x:v>
      </x:c>
      <x:c r="H258" s="38" t="n">
        <x:v>14070.42</x:v>
      </x:c>
      <x:c r="I258" s="38" t="n">
        <x:f>H258-G258</x:f>
        <x:v>9343.4</x:v>
      </x:c>
      <x:c r="J258" s="112" t="n">
        <x:v>17</x:v>
      </x:c>
      <x:c r="K258" s="38" t="n">
        <x:v>1379.19</x:v>
      </x:c>
      <x:c r="L258" s="38" t="n">
        <x:v>3347.83</x:v>
      </x:c>
    </x:row>
    <x:row r="259">
      <x:c r="A259" s="117" t="str">
        <x:v>DISPONIBILIDADE O&amp;M</x:v>
      </x:c>
      <x:c r="B259" s="117" t="str">
        <x:v>O&amp;M</x:v>
      </x:c>
      <x:c r="C259" s="35" t="str">
        <x:v>5400099071</x:v>
      </x:c>
      <x:c r="D259" s="134" t="str">
        <x:v>CE3, CE3A, CE3D - MONTAGEM</x:v>
      </x:c>
      <x:c r="E259" s="35" t="str">
        <x:v>SERVIÇO 073</x:v>
      </x:c>
      <x:c r="F259" s="131" t="n">
        <x:v>7</x:v>
      </x:c>
      <x:c r="G259" s="38" t="n">
        <x:v>4664.32</x:v>
      </x:c>
      <x:c r="H259" s="38" t="n">
        <x:v>5182.24</x:v>
      </x:c>
      <x:c r="I259" s="38" t="n">
        <x:f>H259-G259</x:f>
        <x:v>517.9200000000001</x:v>
      </x:c>
      <x:c r="J259" s="112" t="n">
        <x:v>3</x:v>
      </x:c>
      <x:c r="K259" s="38" t="n">
        <x:v>0</x:v>
      </x:c>
      <x:c r="L259" s="38" t="n">
        <x:v>4664.32</x:v>
      </x:c>
    </x:row>
    <x:row r="260">
      <x:c r="A260" s="117" t="str">
        <x:v>DISPONIBILIDADE O&amp;M</x:v>
      </x:c>
      <x:c r="B260" s="117" t="str">
        <x:v>O&amp;M</x:v>
      </x:c>
      <x:c r="C260" s="35" t="str">
        <x:v>5400099076</x:v>
      </x:c>
      <x:c r="D260" s="134" t="str">
        <x:v>CHAVE FACA - SUBSTITUIR</x:v>
      </x:c>
      <x:c r="E260" s="35" t="str">
        <x:v>SERVIÇO 073</x:v>
      </x:c>
      <x:c r="F260" s="131" t="n">
        <x:v>19</x:v>
      </x:c>
      <x:c r="G260" s="38" t="n">
        <x:v>4636.38</x:v>
      </x:c>
      <x:c r="H260" s="38" t="n">
        <x:v>14735.45</x:v>
      </x:c>
      <x:c r="I260" s="38" t="n">
        <x:f>H260-G260</x:f>
        <x:v>10099.07</x:v>
      </x:c>
      <x:c r="J260" s="112" t="n">
        <x:v>5</x:v>
      </x:c>
      <x:c r="K260" s="38" t="n">
        <x:v>0</x:v>
      </x:c>
      <x:c r="L260" s="38" t="n">
        <x:v>4636.38</x:v>
      </x:c>
    </x:row>
    <x:row r="261">
      <x:c r="A261" s="117" t="str">
        <x:v>DISPONIBILIDADE O&amp;M</x:v>
      </x:c>
      <x:c r="B261" s="117" t="str">
        <x:v>O&amp;M</x:v>
      </x:c>
      <x:c r="C261" s="35" t="str">
        <x:v>5400099405</x:v>
      </x:c>
      <x:c r="D261" s="134" t="str">
        <x:v>N1-N3, HT TRIFASICAS - MONTAGEM</x:v>
      </x:c>
      <x:c r="E261" s="35" t="str">
        <x:v>SERVIÇO 073</x:v>
      </x:c>
      <x:c r="F261" s="131" t="n">
        <x:v>4</x:v>
      </x:c>
      <x:c r="G261" s="38" t="n">
        <x:v>4616.73</x:v>
      </x:c>
      <x:c r="H261" s="38" t="n">
        <x:v>2610.56</x:v>
      </x:c>
      <x:c r="I261" s="38" t="n">
        <x:f>H261-G261</x:f>
        <x:v>-2006.1699999999996</x:v>
      </x:c>
      <x:c r="J261" s="112" t="n">
        <x:v>2</x:v>
      </x:c>
      <x:c r="K261" s="38" t="n">
        <x:v>809.94</x:v>
      </x:c>
      <x:c r="L261" s="38" t="n">
        <x:v>3806.79</x:v>
      </x:c>
    </x:row>
    <x:row r="262">
      <x:c r="A262" s="117" t="str">
        <x:v>DISPONIBILIDADE O&amp;M</x:v>
      </x:c>
      <x:c r="B262" s="117" t="str">
        <x:v>O&amp;M</x:v>
      </x:c>
      <x:c r="C262" s="35" t="str">
        <x:v>5400099674</x:v>
      </x:c>
      <x:c r="D262" s="134" t="str">
        <x:v>SUBS CONDUTOR ATER, POR POSTE</x:v>
      </x:c>
      <x:c r="E262" s="35" t="str">
        <x:v>SERVIÇO 073</x:v>
      </x:c>
      <x:c r="F262" s="131" t="n">
        <x:v>50</x:v>
      </x:c>
      <x:c r="G262" s="38" t="n">
        <x:v>4566.62</x:v>
      </x:c>
      <x:c r="H262" s="38" t="n">
        <x:v>14347.5</x:v>
      </x:c>
      <x:c r="I262" s="38" t="n">
        <x:f>H262-G262</x:f>
        <x:v>9780.880000000001</x:v>
      </x:c>
      <x:c r="J262" s="112" t="n">
        <x:v>45</x:v>
      </x:c>
      <x:c r="K262" s="38" t="n">
        <x:v>0</x:v>
      </x:c>
      <x:c r="L262" s="38" t="n">
        <x:v>4566.62</x:v>
      </x:c>
    </x:row>
    <x:row r="263">
      <x:c r="A263" s="117" t="str">
        <x:v>DISPONIBILIDADE O&amp;M</x:v>
      </x:c>
      <x:c r="B263" s="117" t="str">
        <x:v>O&amp;M</x:v>
      </x:c>
      <x:c r="C263" s="35" t="str">
        <x:v>5400099462</x:v>
      </x:c>
      <x:c r="D263" s="134" t="str">
        <x:v>PINO C/ISOL ESTRU EXIST,C/AMARRACAO-MONT</x:v>
      </x:c>
      <x:c r="E263" s="35" t="str">
        <x:v>SERVIÇO 073</x:v>
      </x:c>
      <x:c r="F263" s="131" t="n">
        <x:v>55</x:v>
      </x:c>
      <x:c r="G263" s="38" t="n">
        <x:v>4563.9</x:v>
      </x:c>
      <x:c r="H263" s="38" t="n">
        <x:v>16628.15</x:v>
      </x:c>
      <x:c r="I263" s="38" t="n">
        <x:f>H263-G263</x:f>
        <x:v>12064.250000000002</x:v>
      </x:c>
      <x:c r="J263" s="112" t="n">
        <x:v>20</x:v>
      </x:c>
      <x:c r="K263" s="38" t="n">
        <x:v>0</x:v>
      </x:c>
      <x:c r="L263" s="38" t="n">
        <x:v>4563.9</x:v>
      </x:c>
    </x:row>
    <x:row r="264">
      <x:c r="A264" s="117" t="str">
        <x:v>DISPONIBILIDADE O&amp;M</x:v>
      </x:c>
      <x:c r="B264" s="117" t="str">
        <x:v>O&amp;M</x:v>
      </x:c>
      <x:c r="C264" s="35" t="str">
        <x:v>5400099660</x:v>
      </x:c>
      <x:c r="D264" s="134" t="str">
        <x:v>SUBS ACES P/TRAFO MONO SUP SIMP REDE NUA</x:v>
      </x:c>
      <x:c r="E264" s="35" t="str">
        <x:v>SERVIÇO 073</x:v>
      </x:c>
      <x:c r="F264" s="131" t="n">
        <x:v>3</x:v>
      </x:c>
      <x:c r="G264" s="38" t="n">
        <x:v>4553.49</x:v>
      </x:c>
      <x:c r="H264" s="38" t="n">
        <x:v>5520.84</x:v>
      </x:c>
      <x:c r="I264" s="38" t="n">
        <x:f>H264-G264</x:f>
        <x:v>967.3500000000004</x:v>
      </x:c>
      <x:c r="J264" s="112" t="n">
        <x:v>3</x:v>
      </x:c>
      <x:c r="K264" s="38" t="n">
        <x:v>0</x:v>
      </x:c>
      <x:c r="L264" s="38" t="n">
        <x:v>4553.49</x:v>
      </x:c>
    </x:row>
    <x:row r="265">
      <x:c r="A265" s="117" t="str">
        <x:v>DISPONIBILIDADE O&amp;M</x:v>
      </x:c>
      <x:c r="B265" s="117" t="str">
        <x:v>O&amp;M</x:v>
      </x:c>
      <x:c r="C265" s="35" t="str">
        <x:v>5400099131</x:v>
      </x:c>
      <x:c r="D265" s="134" t="str">
        <x:v>DESMONTAGEM DE EPP OU ECP</x:v>
      </x:c>
      <x:c r="E265" s="35" t="str">
        <x:v>SERVIÇO 073</x:v>
      </x:c>
      <x:c r="F265" s="131" t="n">
        <x:v>27</x:v>
      </x:c>
      <x:c r="G265" s="38" t="n">
        <x:v>4520.23</x:v>
      </x:c>
      <x:c r="H265" s="38" t="n">
        <x:v>7453.08</x:v>
      </x:c>
      <x:c r="I265" s="38" t="n">
        <x:f>H265-G265</x:f>
        <x:v>2932.8500000000004</x:v>
      </x:c>
      <x:c r="J265" s="112" t="n">
        <x:v>24</x:v>
      </x:c>
      <x:c r="K265" s="38" t="n">
        <x:v>124.74</x:v>
      </x:c>
      <x:c r="L265" s="38" t="n">
        <x:v>4395.49</x:v>
      </x:c>
    </x:row>
    <x:row r="266">
      <x:c r="A266" s="117" t="str">
        <x:v>DISPONIBILIDADE O&amp;M</x:v>
      </x:c>
      <x:c r="B266" s="117" t="str">
        <x:v>O&amp;M</x:v>
      </x:c>
      <x:c r="C266" s="35" t="str">
        <x:v>5400099213</x:v>
      </x:c>
      <x:c r="D266" s="134" t="str">
        <x:v>INST ACES P/TRAFO TRIF, EM RD COMPACTA</x:v>
      </x:c>
      <x:c r="E266" s="35" t="str">
        <x:v>SERVIÇO 073</x:v>
      </x:c>
      <x:c r="F266" s="131" t="n">
        <x:v>3</x:v>
      </x:c>
      <x:c r="G266" s="38" t="n">
        <x:v>4421.73</x:v>
      </x:c>
      <x:c r="H266" s="38" t="n">
        <x:v>0</x:v>
      </x:c>
      <x:c r="I266" s="38" t="n">
        <x:f>H266-G266</x:f>
        <x:v>-4421.73</x:v>
      </x:c>
      <x:c r="J266" s="112" t="n">
        <x:v>3</x:v>
      </x:c>
      <x:c r="K266" s="38" t="n">
        <x:v>0</x:v>
      </x:c>
      <x:c r="L266" s="38" t="n">
        <x:v>4421.73</x:v>
      </x:c>
    </x:row>
    <x:row r="267">
      <x:c r="A267" s="117" t="str">
        <x:v>DISPONIBILIDADE O&amp;M</x:v>
      </x:c>
      <x:c r="B267" s="117" t="str">
        <x:v>O&amp;M</x:v>
      </x:c>
      <x:c r="C267" s="35" t="str">
        <x:v>5400099024</x:v>
      </x:c>
      <x:c r="D267" s="134" t="str">
        <x:v>AS22 - SUBSTITUIR</x:v>
      </x:c>
      <x:c r="E267" s="35" t="str">
        <x:v>SERVIÇO 073</x:v>
      </x:c>
      <x:c r="F267" s="131" t="n">
        <x:v>22</x:v>
      </x:c>
      <x:c r="G267" s="38" t="n">
        <x:v>4294.84</x:v>
      </x:c>
      <x:c r="H267" s="38" t="n">
        <x:v>5205.42</x:v>
      </x:c>
      <x:c r="I267" s="38" t="n">
        <x:f>H267-G267</x:f>
        <x:v>910.5799999999999</x:v>
      </x:c>
      <x:c r="J267" s="112" t="n">
        <x:v>9</x:v>
      </x:c>
      <x:c r="K267" s="38" t="n">
        <x:v>0</x:v>
      </x:c>
      <x:c r="L267" s="38" t="n">
        <x:v>4294.84</x:v>
      </x:c>
    </x:row>
    <x:row r="268">
      <x:c r="A268" s="117" t="str">
        <x:v>DISPONIBILIDADE O&amp;M</x:v>
      </x:c>
      <x:c r="B268" s="117" t="str">
        <x:v>O&amp;M</x:v>
      </x:c>
      <x:c r="C268" s="35" t="str">
        <x:v>5400099435</x:v>
      </x:c>
      <x:c r="D268" s="134" t="str">
        <x:v>N4,B4,M4,T4,E4 BIF-MONT C/RD ENERG</x:v>
      </x:c>
      <x:c r="E268" s="35" t="str">
        <x:v>SERVIÇO 073</x:v>
      </x:c>
      <x:c r="F268" s="131" t="n">
        <x:v>2</x:v>
      </x:c>
      <x:c r="G268" s="38" t="n">
        <x:v>4161.22</x:v>
      </x:c>
      <x:c r="H268" s="38" t="n">
        <x:v>3338.96</x:v>
      </x:c>
      <x:c r="I268" s="38" t="n">
        <x:f>H268-G268</x:f>
        <x:v>-822.2600000000002</x:v>
      </x:c>
      <x:c r="J268" s="112" t="n">
        <x:v>2</x:v>
      </x:c>
      <x:c r="K268" s="38" t="n">
        <x:v>0</x:v>
      </x:c>
      <x:c r="L268" s="38" t="n">
        <x:v>4161.22</x:v>
      </x:c>
    </x:row>
    <x:row r="269">
      <x:c r="A269" s="117" t="str">
        <x:v>DISPONIBILIDADE O&amp;M</x:v>
      </x:c>
      <x:c r="B269" s="117" t="str">
        <x:v>O&amp;M</x:v>
      </x:c>
      <x:c r="C269" s="35" t="str">
        <x:v>5400099155</x:v>
      </x:c>
      <x:c r="D269" s="134" t="str">
        <x:v>ESP VERTICAL|LOS-RETIR</x:v>
      </x:c>
      <x:c r="E269" s="35" t="str">
        <x:v>SERVIÇO 073</x:v>
      </x:c>
      <x:c r="F269" s="131" t="n">
        <x:v>146</x:v>
      </x:c>
      <x:c r="G269" s="38" t="n">
        <x:v>4151.77</x:v>
      </x:c>
      <x:c r="H269" s="38" t="n">
        <x:v>23030.04</x:v>
      </x:c>
      <x:c r="I269" s="38" t="n">
        <x:f>H269-G269</x:f>
        <x:v>18878.27</x:v>
      </x:c>
      <x:c r="J269" s="112" t="n">
        <x:v>24</x:v>
      </x:c>
      <x:c r="K269" s="38" t="n">
        <x:v>3576.76</x:v>
      </x:c>
      <x:c r="L269" s="38" t="n">
        <x:v>575.01</x:v>
      </x:c>
    </x:row>
    <x:row r="270">
      <x:c r="A270" s="117" t="str">
        <x:v>DISPONIBILIDADE O&amp;M</x:v>
      </x:c>
      <x:c r="B270" s="117" t="str">
        <x:v>O&amp;M</x:v>
      </x:c>
      <x:c r="C270" s="35" t="str">
        <x:v>5400099584</x:v>
      </x:c>
      <x:c r="D270" s="134" t="str">
        <x:v>RETIR RM AER LIG (BT) TIPO MULTIP,POR RM</x:v>
      </x:c>
      <x:c r="E270" s="35" t="str">
        <x:v>SERVIÇO 073</x:v>
      </x:c>
      <x:c r="F270" s="131" t="n">
        <x:v>85</x:v>
      </x:c>
      <x:c r="G270" s="38" t="n">
        <x:v>4148</x:v>
      </x:c>
      <x:c r="H270" s="38" t="n">
        <x:v>29720.25</x:v>
      </x:c>
      <x:c r="I270" s="38" t="n">
        <x:f>H270-G270</x:f>
        <x:v>25572.25</x:v>
      </x:c>
      <x:c r="J270" s="112" t="n">
        <x:v>37</x:v>
      </x:c>
      <x:c r="K270" s="38" t="n">
        <x:v>0</x:v>
      </x:c>
      <x:c r="L270" s="38" t="n">
        <x:v>4148</x:v>
      </x:c>
    </x:row>
    <x:row r="271">
      <x:c r="A271" s="117" t="str">
        <x:v>DISPONIBILIDADE O&amp;M</x:v>
      </x:c>
      <x:c r="B271" s="117" t="str">
        <x:v>O&amp;M</x:v>
      </x:c>
      <x:c r="C271" s="35" t="str">
        <x:v>5400099662</x:v>
      </x:c>
      <x:c r="D271" s="134" t="str">
        <x:v>SUBS ACES P/TRAFO SUPOR SIMP REDE COMPAC</x:v>
      </x:c>
      <x:c r="E271" s="35" t="str">
        <x:v>SERVIÇO 073</x:v>
      </x:c>
      <x:c r="F271" s="131" t="n">
        <x:v>2</x:v>
      </x:c>
      <x:c r="G271" s="38" t="n">
        <x:v>4128.88</x:v>
      </x:c>
      <x:c r="H271" s="38" t="n">
        <x:v>3680.56</x:v>
      </x:c>
      <x:c r="I271" s="38" t="n">
        <x:f>H271-G271</x:f>
        <x:v>-448.32000000000016</x:v>
      </x:c>
      <x:c r="J271" s="112" t="n">
        <x:v>2</x:v>
      </x:c>
      <x:c r="K271" s="38" t="n">
        <x:v>0</x:v>
      </x:c>
      <x:c r="L271" s="38" t="n">
        <x:v>4128.88</x:v>
      </x:c>
    </x:row>
    <x:row r="272">
      <x:c r="A272" s="117" t="str">
        <x:v>DISPONIBILIDADE O&amp;M</x:v>
      </x:c>
      <x:c r="B272" s="117" t="str">
        <x:v>O&amp;M</x:v>
      </x:c>
      <x:c r="C272" s="35" t="str">
        <x:v>5400099364</x:v>
      </x:c>
      <x:c r="D272" s="134" t="str">
        <x:v>MONT AFASTADOR AS|AFASTADOR SUP TIPO L</x:v>
      </x:c>
      <x:c r="E272" s="35" t="str">
        <x:v>SERVIÇO 073</x:v>
      </x:c>
      <x:c r="F272" s="131" t="n">
        <x:v>19</x:v>
      </x:c>
      <x:c r="G272" s="38" t="n">
        <x:v>4080.25</x:v>
      </x:c>
      <x:c r="H272" s="38" t="n">
        <x:v>0</x:v>
      </x:c>
      <x:c r="I272" s="38" t="n">
        <x:f>H272-G272</x:f>
        <x:v>-4080.25</x:v>
      </x:c>
      <x:c r="J272" s="112" t="n">
        <x:v>14</x:v>
      </x:c>
      <x:c r="K272" s="38" t="n">
        <x:v>0</x:v>
      </x:c>
      <x:c r="L272" s="38" t="n">
        <x:v>4080.25</x:v>
      </x:c>
    </x:row>
    <x:row r="273">
      <x:c r="A273" s="117" t="str">
        <x:v>DISPONIBILIDADE O&amp;M</x:v>
      </x:c>
      <x:c r="B273" s="117" t="str">
        <x:v>O&amp;M</x:v>
      </x:c>
      <x:c r="C273" s="35" t="str">
        <x:v>5400099530</x:v>
      </x:c>
      <x:c r="D273" s="134" t="str">
        <x:v>RETIR CA PROTG/MULTI,ATE 1/0AWG-POST CON</x:v>
      </x:c>
      <x:c r="E273" s="35" t="str">
        <x:v>SERVIÇO 073</x:v>
      </x:c>
      <x:c r="F273" s="131" t="n">
        <x:v>1.002</x:v>
      </x:c>
      <x:c r="G273" s="38" t="n">
        <x:v>3809.49</x:v>
      </x:c>
      <x:c r="H273" s="38" t="n">
        <x:v>4078.14</x:v>
      </x:c>
      <x:c r="I273" s="38" t="n">
        <x:f>H273-G273</x:f>
        <x:v>268.6500000000001</x:v>
      </x:c>
      <x:c r="J273" s="112" t="n">
        <x:v>8</x:v>
      </x:c>
      <x:c r="K273" s="38" t="n">
        <x:v>0</x:v>
      </x:c>
      <x:c r="L273" s="38" t="n">
        <x:v>3809.49</x:v>
      </x:c>
    </x:row>
    <x:row r="274">
      <x:c r="A274" s="117" t="str">
        <x:v>DISPONIBILIDADE O&amp;M</x:v>
      </x:c>
      <x:c r="B274" s="117" t="str">
        <x:v>O&amp;M</x:v>
      </x:c>
      <x:c r="C274" s="35" t="str">
        <x:v>5400099031</x:v>
      </x:c>
      <x:c r="D274" s="134" t="str">
        <x:v>ATER CERCA E PARREI,1 HASTE C/SECCTO DP</x:v>
      </x:c>
      <x:c r="E274" s="35" t="str">
        <x:v>SERVIÇO 073</x:v>
      </x:c>
      <x:c r="F274" s="131" t="n">
        <x:v>3</x:v>
      </x:c>
      <x:c r="G274" s="38" t="n">
        <x:v>3806.79</x:v>
      </x:c>
      <x:c r="H274" s="38" t="n">
        <x:v>2282.49</x:v>
      </x:c>
      <x:c r="I274" s="38" t="n">
        <x:f>H274-G274</x:f>
        <x:v>-1524.3000000000002</x:v>
      </x:c>
      <x:c r="J274" s="112" t="n">
        <x:v>1</x:v>
      </x:c>
      <x:c r="K274" s="38" t="n">
        <x:v>0</x:v>
      </x:c>
      <x:c r="L274" s="38" t="n">
        <x:v>3806.79</x:v>
      </x:c>
    </x:row>
    <x:row r="275">
      <x:c r="A275" s="117" t="str">
        <x:v>DISPONIBILIDADE O&amp;M</x:v>
      </x:c>
      <x:c r="B275" s="117" t="str">
        <x:v>O&amp;M</x:v>
      </x:c>
      <x:c r="C275" s="35" t="str">
        <x:v>5400099240</x:v>
      </x:c>
      <x:c r="D275" s="134" t="str">
        <x:v>INST CONECTOR DE CRUZAMENTO BT</x:v>
      </x:c>
      <x:c r="E275" s="35" t="str">
        <x:v>SERVIÇO 073</x:v>
      </x:c>
      <x:c r="F275" s="131" t="n">
        <x:v>81</x:v>
      </x:c>
      <x:c r="G275" s="38" t="n">
        <x:v>3758.93</x:v>
      </x:c>
      <x:c r="H275" s="38" t="n">
        <x:v>20432.25</x:v>
      </x:c>
      <x:c r="I275" s="38" t="n">
        <x:f>H275-G275</x:f>
        <x:v>16673.32</x:v>
      </x:c>
      <x:c r="J275" s="112" t="n">
        <x:v>11</x:v>
      </x:c>
      <x:c r="K275" s="38" t="n">
        <x:v>155.31</x:v>
      </x:c>
      <x:c r="L275" s="38" t="n">
        <x:v>3603.62</x:v>
      </x:c>
    </x:row>
    <x:row r="276">
      <x:c r="A276" s="117" t="str">
        <x:v>DISPONIBILIDADE O&amp;M</x:v>
      </x:c>
      <x:c r="B276" s="117" t="str">
        <x:v>O&amp;M</x:v>
      </x:c>
      <x:c r="C276" s="35" t="str">
        <x:v>5400099543</x:v>
      </x:c>
      <x:c r="D276" s="134" t="str">
        <x:v>RETIR CC, ATE 1/0AWG - POST CON</x:v>
      </x:c>
      <x:c r="E276" s="35" t="str">
        <x:v>SERVIÇO 073</x:v>
      </x:c>
      <x:c r="F276" s="131" t="n">
        <x:v>1.423</x:v>
      </x:c>
      <x:c r="G276" s="38" t="n">
        <x:v>3680.83</x:v>
      </x:c>
      <x:c r="H276" s="38" t="n">
        <x:v>3173.29</x:v>
      </x:c>
      <x:c r="I276" s="38" t="n">
        <x:f>H276-G276</x:f>
        <x:v>-507.53999999999996</x:v>
      </x:c>
      <x:c r="J276" s="112" t="n">
        <x:v>8</x:v>
      </x:c>
      <x:c r="K276" s="38" t="n">
        <x:v>0</x:v>
      </x:c>
      <x:c r="L276" s="38" t="n">
        <x:v>3680.83</x:v>
      </x:c>
    </x:row>
    <x:row r="277">
      <x:c r="A277" s="117" t="str">
        <x:v>DISPONIBILIDADE O&amp;M</x:v>
      </x:c>
      <x:c r="B277" s="117" t="str">
        <x:v>O&amp;M</x:v>
      </x:c>
      <x:c r="C277" s="35" t="str">
        <x:v>5400099744</x:v>
      </x:c>
      <x:c r="D277" s="134" t="str">
        <x:v>U1-U2-U3-U5 E UMA HC MT-MONT C/RD ENERG</x:v>
      </x:c>
      <x:c r="E277" s="35" t="str">
        <x:v>SERVIÇO 073</x:v>
      </x:c>
      <x:c r="F277" s="131" t="n">
        <x:v>7</x:v>
      </x:c>
      <x:c r="G277" s="38" t="n">
        <x:v>3655.5</x:v>
      </x:c>
      <x:c r="H277" s="38" t="n">
        <x:v>1731.94</x:v>
      </x:c>
      <x:c r="I277" s="38" t="n">
        <x:f>H277-G277</x:f>
        <x:v>-1923.56</x:v>
      </x:c>
      <x:c r="J277" s="112" t="n">
        <x:v>6</x:v>
      </x:c>
      <x:c r="K277" s="38" t="n">
        <x:v>0</x:v>
      </x:c>
      <x:c r="L277" s="38" t="n">
        <x:v>3655.5</x:v>
      </x:c>
    </x:row>
    <x:row r="278">
      <x:c r="A278" s="117" t="str">
        <x:v>DISPONIBILIDADE O&amp;M</x:v>
      </x:c>
      <x:c r="B278" s="117" t="str">
        <x:v>O&amp;M</x:v>
      </x:c>
      <x:c r="C278" s="35" t="str">
        <x:v>5400099020</x:v>
      </x:c>
      <x:c r="D278" s="134" t="str">
        <x:v>AS11 - SUBSTITUIR</x:v>
      </x:c>
      <x:c r="E278" s="35" t="str">
        <x:v>SERVIÇO 073</x:v>
      </x:c>
      <x:c r="F278" s="131" t="n">
        <x:v>24</x:v>
      </x:c>
      <x:c r="G278" s="38" t="n">
        <x:v>3631.2</x:v>
      </x:c>
      <x:c r="H278" s="38" t="n">
        <x:v>11357.28</x:v>
      </x:c>
      <x:c r="I278" s="38" t="n">
        <x:f>H278-G278</x:f>
        <x:v>7726.080000000001</x:v>
      </x:c>
      <x:c r="J278" s="112" t="n">
        <x:v>11</x:v>
      </x:c>
      <x:c r="K278" s="38" t="n">
        <x:v>0</x:v>
      </x:c>
      <x:c r="L278" s="38" t="n">
        <x:v>3631.2</x:v>
      </x:c>
    </x:row>
    <x:row r="279">
      <x:c r="A279" s="117" t="str">
        <x:v>DISPONIBILIDADE O&amp;M</x:v>
      </x:c>
      <x:c r="B279" s="117" t="str">
        <x:v>O&amp;M</x:v>
      </x:c>
      <x:c r="C279" s="35" t="str">
        <x:v>5400099687</x:v>
      </x:c>
      <x:c r="D279" s="134" t="str">
        <x:v>SUBS CORDOALHA ESTAI EPP OU ECP</x:v>
      </x:c>
      <x:c r="E279" s="35" t="str">
        <x:v>SERVIÇO 073</x:v>
      </x:c>
      <x:c r="F279" s="131" t="n">
        <x:v>6</x:v>
      </x:c>
      <x:c r="G279" s="38" t="n">
        <x:v>3631.02</x:v>
      </x:c>
      <x:c r="H279" s="38" t="n">
        <x:v>3864.6</x:v>
      </x:c>
      <x:c r="I279" s="38" t="n">
        <x:f>H279-G279</x:f>
        <x:v>233.57999999999993</x:v>
      </x:c>
      <x:c r="J279" s="112" t="n">
        <x:v>6</x:v>
      </x:c>
      <x:c r="K279" s="38" t="n">
        <x:v>0</x:v>
      </x:c>
      <x:c r="L279" s="38" t="n">
        <x:v>3631.02</x:v>
      </x:c>
    </x:row>
    <x:row r="280">
      <x:c r="A280" s="117" t="str">
        <x:v>DISPONIBILIDADE O&amp;M</x:v>
      </x:c>
      <x:c r="B280" s="117" t="str">
        <x:v>O&amp;M</x:v>
      </x:c>
      <x:c r="C280" s="35" t="str">
        <x:v>5400099214</x:v>
      </x:c>
      <x:c r="D280" s="134" t="str">
        <x:v>INST C. A,CAZ/CORD,ATE 1/0AWG-POST MAD</x:v>
      </x:c>
      <x:c r="E280" s="35" t="str">
        <x:v>SERVIÇO 073</x:v>
      </x:c>
      <x:c r="F280" s="131" t="n">
        <x:v>0.592</x:v>
      </x:c>
      <x:c r="G280" s="38" t="n">
        <x:v>3607.22</x:v>
      </x:c>
      <x:c r="H280" s="38" t="n">
        <x:v>3344.8</x:v>
      </x:c>
      <x:c r="I280" s="38" t="n">
        <x:f>H280-G280</x:f>
        <x:v>-262.4199999999996</x:v>
      </x:c>
      <x:c r="J280" s="112" t="n">
        <x:v>4</x:v>
      </x:c>
      <x:c r="K280" s="38" t="n">
        <x:v>304.66</x:v>
      </x:c>
      <x:c r="L280" s="38" t="n">
        <x:v>3302.56</x:v>
      </x:c>
    </x:row>
    <x:row r="281">
      <x:c r="A281" s="117" t="str">
        <x:v>DISPONIBILIDADE O&amp;M</x:v>
      </x:c>
      <x:c r="B281" s="117" t="str">
        <x:v>O&amp;M</x:v>
      </x:c>
      <x:c r="C281" s="35" t="str">
        <x:v>5400099247</x:v>
      </x:c>
      <x:c r="D281" s="134" t="str">
        <x:v>INST CRUZ MT,C/2 CONEX FEI C/CONEC PARAL</x:v>
      </x:c>
      <x:c r="E281" s="35" t="str">
        <x:v>SERVIÇO 073</x:v>
      </x:c>
      <x:c r="F281" s="131" t="n">
        <x:v>13</x:v>
      </x:c>
      <x:c r="G281" s="38" t="n">
        <x:v>3522.05</x:v>
      </x:c>
      <x:c r="H281" s="38" t="n">
        <x:v>7035.21</x:v>
      </x:c>
      <x:c r="I281" s="38" t="n">
        <x:f>H281-G281</x:f>
        <x:v>3513.16</x:v>
      </x:c>
      <x:c r="J281" s="112" t="n">
        <x:v>6</x:v>
      </x:c>
      <x:c r="K281" s="38" t="n">
        <x:v>0</x:v>
      </x:c>
      <x:c r="L281" s="38" t="n">
        <x:v>3522.05</x:v>
      </x:c>
    </x:row>
    <x:row r="282">
      <x:c r="A282" s="117" t="str">
        <x:v>DISPONIBILIDADE O&amp;M</x:v>
      </x:c>
      <x:c r="B282" s="117" t="str">
        <x:v>O&amp;M</x:v>
      </x:c>
      <x:c r="C282" s="35" t="str">
        <x:v>5400099504</x:v>
      </x:c>
      <x:c r="D282" s="134" t="str">
        <x:v>REMAN MUFLAS FERRO FUND DERIV MT,P/POSTE</x:v>
      </x:c>
      <x:c r="E282" s="35" t="str">
        <x:v>SERVIÇO 073</x:v>
      </x:c>
      <x:c r="F282" s="131" t="n">
        <x:v>3</x:v>
      </x:c>
      <x:c r="G282" s="38" t="n">
        <x:v>3411.42</x:v>
      </x:c>
      <x:c r="H282" s="38" t="n">
        <x:v>0</x:v>
      </x:c>
      <x:c r="I282" s="38" t="n">
        <x:f>H282-G282</x:f>
        <x:v>-3411.42</x:v>
      </x:c>
      <x:c r="J282" s="112" t="n">
        <x:v>3</x:v>
      </x:c>
      <x:c r="K282" s="38" t="n">
        <x:v>0</x:v>
      </x:c>
      <x:c r="L282" s="38" t="n">
        <x:v>3411.42</x:v>
      </x:c>
    </x:row>
    <x:row r="283">
      <x:c r="A283" s="117" t="str">
        <x:v>DISPONIBILIDADE O&amp;M</x:v>
      </x:c>
      <x:c r="B283" s="117" t="str">
        <x:v>O&amp;M</x:v>
      </x:c>
      <x:c r="C283" s="35" t="str">
        <x:v>5400099216</x:v>
      </x:c>
      <x:c r="D283" s="134" t="str">
        <x:v>INST CA PROT/MULTIP, ATE 1/0AWG-POST MAD</x:v>
      </x:c>
      <x:c r="E283" s="35" t="str">
        <x:v>SERVIÇO 073</x:v>
      </x:c>
      <x:c r="F283" s="131" t="n">
        <x:v>0.459</x:v>
      </x:c>
      <x:c r="G283" s="38" t="n">
        <x:v>3355.73</x:v>
      </x:c>
      <x:c r="H283" s="38" t="n">
        <x:v>3075.3</x:v>
      </x:c>
      <x:c r="I283" s="38" t="n">
        <x:f>H283-G283</x:f>
        <x:v>-280.42999999999984</x:v>
      </x:c>
      <x:c r="J283" s="112" t="n">
        <x:v>7</x:v>
      </x:c>
      <x:c r="K283" s="38" t="n">
        <x:v>0</x:v>
      </x:c>
      <x:c r="L283" s="38" t="n">
        <x:v>3355.73</x:v>
      </x:c>
    </x:row>
    <x:row r="284">
      <x:c r="A284" s="117" t="str">
        <x:v>DISPONIBILIDADE O&amp;M</x:v>
      </x:c>
      <x:c r="B284" s="117" t="str">
        <x:v>O&amp;M</x:v>
      </x:c>
      <x:c r="C284" s="35" t="str">
        <x:v>5400099526</x:v>
      </x:c>
      <x:c r="D284" s="134" t="str">
        <x:v>RETIR C. Al, CAZ/CORD,&gt; 1/0AWG-POST MAD</x:v>
      </x:c>
      <x:c r="E284" s="35" t="str">
        <x:v>SERVIÇO 073</x:v>
      </x:c>
      <x:c r="F284" s="131" t="n">
        <x:v>1.134</x:v>
      </x:c>
      <x:c r="G284" s="38" t="n">
        <x:v>3315.12</x:v>
      </x:c>
      <x:c r="H284" s="38" t="n">
        <x:v>3129.84</x:v>
      </x:c>
      <x:c r="I284" s="38" t="n">
        <x:f>H284-G284</x:f>
        <x:v>-185.27999999999975</x:v>
      </x:c>
      <x:c r="J284" s="112" t="n">
        <x:v>1</x:v>
      </x:c>
      <x:c r="K284" s="38" t="n">
        <x:v>0</x:v>
      </x:c>
      <x:c r="L284" s="38" t="n">
        <x:v>3315.12</x:v>
      </x:c>
    </x:row>
    <x:row r="285">
      <x:c r="A285" s="117" t="str">
        <x:v>DISPONIBILIDADE O&amp;M</x:v>
      </x:c>
      <x:c r="B285" s="117" t="str">
        <x:v>O&amp;M</x:v>
      </x:c>
      <x:c r="C285" s="35" t="str">
        <x:v>5400099497</x:v>
      </x:c>
      <x:c r="D285" s="134" t="str">
        <x:v>REGUL CA PROTG/MULTIP, &gt; 1/0AWG-POST CON</x:v>
      </x:c>
      <x:c r="E285" s="35" t="str">
        <x:v>SERVIÇO 073</x:v>
      </x:c>
      <x:c r="F285" s="131" t="n">
        <x:v>0.779</x:v>
      </x:c>
      <x:c r="G285" s="38" t="n">
        <x:v>3289.81</x:v>
      </x:c>
      <x:c r="H285" s="38" t="n">
        <x:v>239.82</x:v>
      </x:c>
      <x:c r="I285" s="38" t="n">
        <x:f>H285-G285</x:f>
        <x:v>-3049.99</x:v>
      </x:c>
      <x:c r="J285" s="112" t="n">
        <x:v>9</x:v>
      </x:c>
      <x:c r="K285" s="38" t="n">
        <x:v>2211.51</x:v>
      </x:c>
      <x:c r="L285" s="38" t="n">
        <x:v>1078.3</x:v>
      </x:c>
    </x:row>
    <x:row r="286">
      <x:c r="A286" s="117" t="str">
        <x:v>DISPONIBILIDADE O&amp;M</x:v>
      </x:c>
      <x:c r="B286" s="117" t="str">
        <x:v>O&amp;M</x:v>
      </x:c>
      <x:c r="C286" s="35" t="str">
        <x:v>5400099523</x:v>
      </x:c>
      <x:c r="D286" s="134" t="str">
        <x:v>RETIR BANCO CAPACIT FIXO, POR UN</x:v>
      </x:c>
      <x:c r="E286" s="35" t="str">
        <x:v>SERVIÇO 073</x:v>
      </x:c>
      <x:c r="F286" s="131" t="n">
        <x:v>1</x:v>
      </x:c>
      <x:c r="G286" s="38" t="n">
        <x:v>3274.8</x:v>
      </x:c>
      <x:c r="H286" s="38" t="n">
        <x:v>1576.2</x:v>
      </x:c>
      <x:c r="I286" s="38" t="n">
        <x:f>H286-G286</x:f>
        <x:v>-1698.6000000000001</x:v>
      </x:c>
      <x:c r="J286" s="112" t="n">
        <x:v>1</x:v>
      </x:c>
      <x:c r="K286" s="38" t="n">
        <x:v>0</x:v>
      </x:c>
      <x:c r="L286" s="38" t="n">
        <x:v>3274.8</x:v>
      </x:c>
    </x:row>
    <x:row r="287">
      <x:c r="A287" s="117" t="str">
        <x:v>DISPONIBILIDADE O&amp;M</x:v>
      </x:c>
      <x:c r="B287" s="117" t="str">
        <x:v>O&amp;M</x:v>
      </x:c>
      <x:c r="C287" s="35" t="str">
        <x:v>5400099566</x:v>
      </x:c>
      <x:c r="D287" s="134" t="str">
        <x:v>RETIR DE POSTES DE 13 A 15 METROS</x:v>
      </x:c>
      <x:c r="E287" s="35" t="str">
        <x:v>SERVIÇO 073</x:v>
      </x:c>
      <x:c r="F287" s="131" t="n">
        <x:v>4</x:v>
      </x:c>
      <x:c r="G287" s="38" t="n">
        <x:v>3260.2</x:v>
      </x:c>
      <x:c r="H287" s="38" t="n">
        <x:v>2786.72</x:v>
      </x:c>
      <x:c r="I287" s="38" t="n">
        <x:f>H287-G287</x:f>
        <x:v>-473.48</x:v>
      </x:c>
      <x:c r="J287" s="112" t="n">
        <x:v>4</x:v>
      </x:c>
      <x:c r="K287" s="38" t="n">
        <x:v>0</x:v>
      </x:c>
      <x:c r="L287" s="38" t="n">
        <x:v>3260.2</x:v>
      </x:c>
    </x:row>
    <x:row r="288">
      <x:c r="A288" s="117" t="str">
        <x:v>DISPONIBILIDADE O&amp;M</x:v>
      </x:c>
      <x:c r="B288" s="117" t="str">
        <x:v>O&amp;M</x:v>
      </x:c>
      <x:c r="C288" s="35" t="str">
        <x:v>5400099675</x:v>
      </x:c>
      <x:c r="D288" s="134" t="str">
        <x:v>SUBS CONEC P/LINHA VVA ,3 FASES,RD ENERG</x:v>
      </x:c>
      <x:c r="E288" s="35" t="str">
        <x:v>SERVIÇO 073</x:v>
      </x:c>
      <x:c r="F288" s="131" t="n">
        <x:v>4</x:v>
      </x:c>
      <x:c r="G288" s="38" t="n">
        <x:v>3159.42</x:v>
      </x:c>
      <x:c r="H288" s="38" t="n">
        <x:v>5312.88</x:v>
      </x:c>
      <x:c r="I288" s="38" t="n">
        <x:f>H288-G288</x:f>
        <x:v>2153.46</x:v>
      </x:c>
      <x:c r="J288" s="112" t="n">
        <x:v>3</x:v>
      </x:c>
      <x:c r="K288" s="38" t="n">
        <x:v>0</x:v>
      </x:c>
      <x:c r="L288" s="38" t="n">
        <x:v>3159.42</x:v>
      </x:c>
    </x:row>
    <x:row r="289">
      <x:c r="A289" s="117" t="str">
        <x:v>DISPONIBILIDADE O&amp;M</x:v>
      </x:c>
      <x:c r="B289" s="117" t="str">
        <x:v>O&amp;M</x:v>
      </x:c>
      <x:c r="C289" s="35" t="str">
        <x:v>5400099180</x:v>
      </x:c>
      <x:c r="D289" s="134" t="str">
        <x:v>ESTRUTURAS N4,M4,B4,T4,E4 3 FASES-ACRESC</x:v>
      </x:c>
      <x:c r="E289" s="35" t="str">
        <x:v>SERVIÇO 073</x:v>
      </x:c>
      <x:c r="F289" s="131" t="n">
        <x:v>8</x:v>
      </x:c>
      <x:c r="G289" s="38" t="n">
        <x:v>3142.96</x:v>
      </x:c>
      <x:c r="H289" s="38" t="n">
        <x:v>0</x:v>
      </x:c>
      <x:c r="I289" s="38" t="n">
        <x:f>H289-G289</x:f>
        <x:v>-3142.96</x:v>
      </x:c>
      <x:c r="J289" s="112" t="n">
        <x:v>7</x:v>
      </x:c>
      <x:c r="K289" s="38" t="n">
        <x:v>0</x:v>
      </x:c>
      <x:c r="L289" s="38" t="n">
        <x:v>3142.96</x:v>
      </x:c>
    </x:row>
    <x:row r="290">
      <x:c r="A290" s="117" t="str">
        <x:v>DISPONIBILIDADE O&amp;M</x:v>
      </x:c>
      <x:c r="B290" s="117" t="str">
        <x:v>O&amp;M</x:v>
      </x:c>
      <x:c r="C290" s="35" t="str">
        <x:v>5025300255</x:v>
      </x:c>
      <x:c r="D290" s="134" t="str">
        <x:v>TURMA LM 2H MANUT EQUIP ATEND EMERGENC</x:v>
      </x:c>
      <x:c r="E290" s="35" t="str">
        <x:v>SERVIÇO 073</x:v>
      </x:c>
      <x:c r="F290" s="131" t="n">
        <x:v>10</x:v>
      </x:c>
      <x:c r="G290" s="38" t="n">
        <x:v>3084.8</x:v>
      </x:c>
      <x:c r="H290" s="38" t="n">
        <x:v>2672.92</x:v>
      </x:c>
      <x:c r="I290" s="38" t="n">
        <x:f>H290-G290</x:f>
        <x:v>-411.8800000000001</x:v>
      </x:c>
      <x:c r="J290" s="112" t="n">
        <x:v>1</x:v>
      </x:c>
      <x:c r="K290" s="38" t="n">
        <x:v>3084.8</x:v>
      </x:c>
      <x:c r="L290" s="38" t="n">
        <x:v>0</x:v>
      </x:c>
    </x:row>
    <x:row r="291">
      <x:c r="A291" s="117" t="str">
        <x:v>DISPONIBILIDADE O&amp;M</x:v>
      </x:c>
      <x:c r="B291" s="117" t="str">
        <x:v>O&amp;M</x:v>
      </x:c>
      <x:c r="C291" s="35" t="str">
        <x:v>5400099187</x:v>
      </x:c>
      <x:c r="D291" s="134" t="str">
        <x:v>HASTE CURVA DE BT (HC) - RETIRADA</x:v>
      </x:c>
      <x:c r="E291" s="35" t="str">
        <x:v>SERVIÇO 073</x:v>
      </x:c>
      <x:c r="F291" s="131" t="n">
        <x:v>145</x:v>
      </x:c>
      <x:c r="G291" s="38" t="n">
        <x:v>3046.06</x:v>
      </x:c>
      <x:c r="H291" s="38" t="n">
        <x:v>34308.45</x:v>
      </x:c>
      <x:c r="I291" s="38" t="n">
        <x:f>H291-G291</x:f>
        <x:v>31262.389999999996</x:v>
      </x:c>
      <x:c r="J291" s="112" t="n">
        <x:v>28</x:v>
      </x:c>
      <x:c r="K291" s="38" t="n">
        <x:v>0</x:v>
      </x:c>
      <x:c r="L291" s="38" t="n">
        <x:v>3046.06</x:v>
      </x:c>
    </x:row>
    <x:row r="292">
      <x:c r="A292" s="117" t="str">
        <x:v>DISPONIBILIDADE O&amp;M</x:v>
      </x:c>
      <x:c r="B292" s="117" t="str">
        <x:v>O&amp;M</x:v>
      </x:c>
      <x:c r="C292" s="35" t="str">
        <x:v>5400100190</x:v>
      </x:c>
      <x:c r="D292" s="134" t="str">
        <x:v>EXEC CX ALV CP 1,5X1,5X1,5 I PD240MM RDS</x:v>
      </x:c>
      <x:c r="E292" s="35" t="str">
        <x:v>SERVIÇO 073</x:v>
      </x:c>
      <x:c r="F292" s="131" t="n">
        <x:v>2</x:v>
      </x:c>
      <x:c r="G292" s="38" t="n">
        <x:v>2961.32</x:v>
      </x:c>
      <x:c r="H292" s="38" t="n">
        <x:v>0</x:v>
      </x:c>
      <x:c r="I292" s="38" t="n">
        <x:f>H292-G292</x:f>
        <x:v>-2961.32</x:v>
      </x:c>
      <x:c r="J292" s="112" t="n">
        <x:v>2</x:v>
      </x:c>
      <x:c r="K292" s="38" t="n">
        <x:v>0</x:v>
      </x:c>
      <x:c r="L292" s="38" t="n">
        <x:v>2961.32</x:v>
      </x:c>
    </x:row>
    <x:row r="293">
      <x:c r="A293" s="117" t="str">
        <x:v>DISPONIBILIDADE O&amp;M</x:v>
      </x:c>
      <x:c r="B293" s="117" t="str">
        <x:v>O&amp;M</x:v>
      </x:c>
      <x:c r="C293" s="35" t="str">
        <x:v>5400099178</x:v>
      </x:c>
      <x:c r="D293" s="134" t="str">
        <x:v>ESTRUTURAS N3,M3,B3,T3,E3 3 FASES-ACRESC</x:v>
      </x:c>
      <x:c r="E293" s="35" t="str">
        <x:v>SERVIÇO 073</x:v>
      </x:c>
      <x:c r="F293" s="131" t="n">
        <x:v>11</x:v>
      </x:c>
      <x:c r="G293" s="38" t="n">
        <x:v>2872.21</x:v>
      </x:c>
      <x:c r="H293" s="38" t="n">
        <x:v>0</x:v>
      </x:c>
      <x:c r="I293" s="38" t="n">
        <x:f>H293-G293</x:f>
        <x:v>-2872.21</x:v>
      </x:c>
      <x:c r="J293" s="112" t="n">
        <x:v>9</x:v>
      </x:c>
      <x:c r="K293" s="38" t="n">
        <x:v>0</x:v>
      </x:c>
      <x:c r="L293" s="38" t="n">
        <x:v>2872.21</x:v>
      </x:c>
    </x:row>
    <x:row r="294">
      <x:c r="A294" s="117" t="str">
        <x:v>DISPONIBILIDADE O&amp;M</x:v>
      </x:c>
      <x:c r="B294" s="117" t="str">
        <x:v>O&amp;M</x:v>
      </x:c>
      <x:c r="C294" s="35" t="str">
        <x:v>5400099406</x:v>
      </x:c>
      <x:c r="D294" s="134" t="str">
        <x:v>N2, M2, B2, T2, E2 BIFASICA - MONTAGEM</x:v>
      </x:c>
      <x:c r="E294" s="35" t="str">
        <x:v>SERVIÇO 073</x:v>
      </x:c>
      <x:c r="F294" s="131" t="n">
        <x:v>5</x:v>
      </x:c>
      <x:c r="G294" s="38" t="n">
        <x:v>2870.59</x:v>
      </x:c>
      <x:c r="H294" s="38" t="n">
        <x:v>4755.8</x:v>
      </x:c>
      <x:c r="I294" s="38" t="n">
        <x:f>H294-G294</x:f>
        <x:v>1885.21</x:v>
      </x:c>
      <x:c r="J294" s="112" t="n">
        <x:v>5</x:v>
      </x:c>
      <x:c r="K294" s="38" t="n">
        <x:v>0</x:v>
      </x:c>
      <x:c r="L294" s="38" t="n">
        <x:v>2870.59</x:v>
      </x:c>
    </x:row>
    <x:row r="295">
      <x:c r="A295" s="117" t="str">
        <x:v>DISPONIBILIDADE O&amp;M</x:v>
      </x:c>
      <x:c r="B295" s="117" t="str">
        <x:v>O&amp;M</x:v>
      </x:c>
      <x:c r="C295" s="35" t="str">
        <x:v>5400099195</x:v>
      </x:c>
      <x:c r="D295" s="134" t="str">
        <x:v>HC TRIFS-RETIR C/RD ENERG</x:v>
      </x:c>
      <x:c r="E295" s="35" t="str">
        <x:v>SERVIÇO 073</x:v>
      </x:c>
      <x:c r="F295" s="131" t="n">
        <x:v>6</x:v>
      </x:c>
      <x:c r="G295" s="38" t="n">
        <x:v>2811.9</x:v>
      </x:c>
      <x:c r="H295" s="38" t="n">
        <x:v>1682.52</x:v>
      </x:c>
      <x:c r="I295" s="38" t="n">
        <x:f>H295-G295</x:f>
        <x:v>-1129.38</x:v>
      </x:c>
      <x:c r="J295" s="112" t="n">
        <x:v>3</x:v>
      </x:c>
      <x:c r="K295" s="38" t="n">
        <x:v>0</x:v>
      </x:c>
      <x:c r="L295" s="38" t="n">
        <x:v>2811.9</x:v>
      </x:c>
    </x:row>
    <x:row r="296">
      <x:c r="A296" s="117" t="str">
        <x:v>DISPONIBILIDADE O&amp;M</x:v>
      </x:c>
      <x:c r="B296" s="117" t="str">
        <x:v>O&amp;M</x:v>
      </x:c>
      <x:c r="C296" s="35" t="str">
        <x:v>5034000013</x:v>
      </x:c>
      <x:c r="D296" s="134" t="str">
        <x:v>TURMA LV ATE 36,2KV 4H DISPON</x:v>
      </x:c>
      <x:c r="E296" s="35" t="str">
        <x:v>SERVIÇO 073</x:v>
      </x:c>
      <x:c r="F296" s="131" t="n">
        <x:v>3.338</x:v>
      </x:c>
      <x:c r="G296" s="38" t="n">
        <x:v>2720.2</x:v>
      </x:c>
      <x:c r="H296" s="38" t="n">
        <x:v>2648.04</x:v>
      </x:c>
      <x:c r="I296" s="38" t="n">
        <x:f>H296-G296</x:f>
        <x:v>-72.15999999999985</x:v>
      </x:c>
      <x:c r="J296" s="112" t="n">
        <x:v>2</x:v>
      </x:c>
      <x:c r="K296" s="38" t="n">
        <x:v>2720.2</x:v>
      </x:c>
      <x:c r="L296" s="38" t="n">
        <x:v>0</x:v>
      </x:c>
    </x:row>
    <x:row r="297">
      <x:c r="A297" s="117" t="str">
        <x:v>DISPONIBILIDADE O&amp;M</x:v>
      </x:c>
      <x:c r="B297" s="117" t="str">
        <x:v>O&amp;M</x:v>
      </x:c>
      <x:c r="C297" s="35" t="str">
        <x:v>5400099281</x:v>
      </x:c>
      <x:c r="D297" s="134" t="str">
        <x:v>INST TRAFO TRIF PLATAFORMA</x:v>
      </x:c>
      <x:c r="E297" s="35" t="str">
        <x:v>SERVIÇO 073</x:v>
      </x:c>
      <x:c r="F297" s="131" t="n">
        <x:v>1</x:v>
      </x:c>
      <x:c r="G297" s="38" t="n">
        <x:v>2713.53</x:v>
      </x:c>
      <x:c r="H297" s="38" t="n">
        <x:v>3286.22</x:v>
      </x:c>
      <x:c r="I297" s="38" t="n">
        <x:f>H297-G297</x:f>
        <x:v>572.6899999999996</x:v>
      </x:c>
      <x:c r="J297" s="112" t="n">
        <x:v>1</x:v>
      </x:c>
      <x:c r="K297" s="38" t="n">
        <x:v>0</x:v>
      </x:c>
      <x:c r="L297" s="38" t="n">
        <x:v>2713.53</x:v>
      </x:c>
    </x:row>
    <x:row r="298">
      <x:c r="A298" s="117" t="str">
        <x:v>DISPONIBILIDADE O&amp;M</x:v>
      </x:c>
      <x:c r="B298" s="117" t="str">
        <x:v>O&amp;M</x:v>
      </x:c>
      <x:c r="C298" s="35" t="str">
        <x:v>5400099402</x:v>
      </x:c>
      <x:c r="D298" s="134" t="str">
        <x:v>N1,M1,B1,T1,E1 TRIF-SUBST C/RD ENERG</x:v>
      </x:c>
      <x:c r="E298" s="35" t="str">
        <x:v>SERVIÇO 073</x:v>
      </x:c>
      <x:c r="F298" s="131" t="n">
        <x:v>2</x:v>
      </x:c>
      <x:c r="G298" s="38" t="n">
        <x:v>2691.68</x:v>
      </x:c>
      <x:c r="H298" s="38" t="n">
        <x:v>2042.8</x:v>
      </x:c>
      <x:c r="I298" s="38" t="n">
        <x:f>H298-G298</x:f>
        <x:v>-648.8799999999999</x:v>
      </x:c>
      <x:c r="J298" s="112" t="n">
        <x:v>2</x:v>
      </x:c>
      <x:c r="K298" s="38" t="n">
        <x:v>0</x:v>
      </x:c>
      <x:c r="L298" s="38" t="n">
        <x:v>2691.68</x:v>
      </x:c>
    </x:row>
    <x:row r="299">
      <x:c r="A299" s="117" t="str">
        <x:v>DISPONIBILIDADE O&amp;M</x:v>
      </x:c>
      <x:c r="B299" s="117" t="str">
        <x:v>O&amp;M</x:v>
      </x:c>
      <x:c r="C299" s="35" t="str">
        <x:v>5400099130</x:v>
      </x:c>
      <x:c r="D299" s="134" t="str">
        <x:v>DESMONTAGEM DE EC SEM CONTRAPOSTE</x:v>
      </x:c>
      <x:c r="E299" s="35" t="str">
        <x:v>SERVIÇO 073</x:v>
      </x:c>
      <x:c r="F299" s="131" t="n">
        <x:v>7</x:v>
      </x:c>
      <x:c r="G299" s="38" t="n">
        <x:v>2562.28</x:v>
      </x:c>
      <x:c r="H299" s="38" t="n">
        <x:v>1932.28</x:v>
      </x:c>
      <x:c r="I299" s="38" t="n">
        <x:f>H299-G299</x:f>
        <x:v>-630.0000000000002</x:v>
      </x:c>
      <x:c r="J299" s="112" t="n">
        <x:v>7</x:v>
      </x:c>
      <x:c r="K299" s="38" t="n">
        <x:v>0</x:v>
      </x:c>
      <x:c r="L299" s="38" t="n">
        <x:v>2562.28</x:v>
      </x:c>
    </x:row>
    <x:row r="300">
      <x:c r="A300" s="117" t="str">
        <x:v>DISPONIBILIDADE O&amp;M</x:v>
      </x:c>
      <x:c r="B300" s="117" t="str">
        <x:v>O&amp;M</x:v>
      </x:c>
      <x:c r="C300" s="35" t="str">
        <x:v>5400099705</x:v>
      </x:c>
      <x:c r="D300" s="134" t="str">
        <x:v>SUBS RM AER LIG (BT) ESTRIB RABIC, P/PÇ</x:v>
      </x:c>
      <x:c r="E300" s="35" t="str">
        <x:v>SERVIÇO 073</x:v>
      </x:c>
      <x:c r="F300" s="131" t="n">
        <x:v>35</x:v>
      </x:c>
      <x:c r="G300" s="38" t="n">
        <x:v>2562</x:v>
      </x:c>
      <x:c r="H300" s="38" t="n">
        <x:v>17482.85</x:v>
      </x:c>
      <x:c r="I300" s="38" t="n">
        <x:f>H300-G300</x:f>
        <x:v>14920.849999999999</x:v>
      </x:c>
      <x:c r="J300" s="112" t="n">
        <x:v>3</x:v>
      </x:c>
      <x:c r="K300" s="38" t="n">
        <x:v>0</x:v>
      </x:c>
      <x:c r="L300" s="38" t="n">
        <x:v>2562</x:v>
      </x:c>
    </x:row>
    <x:row r="301">
      <x:c r="A301" s="117" t="str">
        <x:v>DISPONIBILIDADE O&amp;M</x:v>
      </x:c>
      <x:c r="B301" s="117" t="str">
        <x:v>O&amp;M</x:v>
      </x:c>
      <x:c r="C301" s="35" t="str">
        <x:v>5400099189</x:v>
      </x:c>
      <x:c r="D301" s="134" t="str">
        <x:v>RET HASTE PARA-RAIOS LM</x:v>
      </x:c>
      <x:c r="E301" s="35" t="str">
        <x:v>SERVIÇO 073</x:v>
      </x:c>
      <x:c r="F301" s="131" t="n">
        <x:v>58</x:v>
      </x:c>
      <x:c r="G301" s="38" t="n">
        <x:v>2547.36</x:v>
      </x:c>
      <x:c r="H301" s="38" t="n">
        <x:v>9072.36</x:v>
      </x:c>
      <x:c r="I301" s="38" t="n">
        <x:f>H301-G301</x:f>
        <x:v>6525</x:v>
      </x:c>
      <x:c r="J301" s="112" t="n">
        <x:v>44</x:v>
      </x:c>
      <x:c r="K301" s="38" t="n">
        <x:v>0</x:v>
      </x:c>
      <x:c r="L301" s="38" t="n">
        <x:v>2547.36</x:v>
      </x:c>
    </x:row>
    <x:row r="302">
      <x:c r="A302" s="117" t="str">
        <x:v>DISPONIBILIDADE O&amp;M</x:v>
      </x:c>
      <x:c r="B302" s="117" t="str">
        <x:v>O&amp;M</x:v>
      </x:c>
      <x:c r="C302" s="35" t="str">
        <x:v>5400099239</x:v>
      </x:c>
      <x:c r="D302" s="134" t="str">
        <x:v>INST CONEC PERF EM MULT C/4 SAI P/RM LIG</x:v>
      </x:c>
      <x:c r="E302" s="35" t="str">
        <x:v>SERVIÇO 073</x:v>
      </x:c>
      <x:c r="F302" s="131" t="n">
        <x:v>47</x:v>
      </x:c>
      <x:c r="G302" s="38" t="n">
        <x:v>2504.01</x:v>
      </x:c>
      <x:c r="H302" s="38" t="n">
        <x:v>11855.75</x:v>
      </x:c>
      <x:c r="I302" s="38" t="n">
        <x:f>H302-G302</x:f>
        <x:v>9351.74</x:v>
      </x:c>
      <x:c r="J302" s="112" t="n">
        <x:v>4</x:v>
      </x:c>
      <x:c r="K302" s="38" t="n">
        <x:v>34.27</x:v>
      </x:c>
      <x:c r="L302" s="38" t="n">
        <x:v>2469.74</x:v>
      </x:c>
    </x:row>
    <x:row r="303">
      <x:c r="A303" s="117" t="str">
        <x:v>DISPONIBILIDADE O&amp;M</x:v>
      </x:c>
      <x:c r="B303" s="117" t="str">
        <x:v>O&amp;M</x:v>
      </x:c>
      <x:c r="C303" s="35" t="str">
        <x:v>5400099695</x:v>
      </x:c>
      <x:c r="D303" s="134" t="str">
        <x:v>SUBS DE CRUZETA DUPLA</x:v>
      </x:c>
      <x:c r="E303" s="35" t="str">
        <x:v>SERVIÇO 073</x:v>
      </x:c>
      <x:c r="F303" s="131" t="n">
        <x:v>4</x:v>
      </x:c>
      <x:c r="G303" s="38" t="n">
        <x:v>2440.28</x:v>
      </x:c>
      <x:c r="H303" s="38" t="n">
        <x:v>3804.64</x:v>
      </x:c>
      <x:c r="I303" s="38" t="n">
        <x:f>H303-G303</x:f>
        <x:v>1364.3599999999997</x:v>
      </x:c>
      <x:c r="J303" s="112" t="n">
        <x:v>4</x:v>
      </x:c>
      <x:c r="K303" s="38" t="n">
        <x:v>0</x:v>
      </x:c>
      <x:c r="L303" s="38" t="n">
        <x:v>2440.28</x:v>
      </x:c>
    </x:row>
    <x:row r="304">
      <x:c r="A304" s="117" t="str">
        <x:v>DISPONIBILIDADE O&amp;M</x:v>
      </x:c>
      <x:c r="B304" s="117" t="str">
        <x:v>O&amp;M</x:v>
      </x:c>
      <x:c r="C304" s="35" t="str">
        <x:v>5400099250</x:v>
      </x:c>
      <x:c r="D304" s="134" t="str">
        <x:v>INST CRUZAM MT, 1 FASE,RD ENERG</x:v>
      </x:c>
      <x:c r="E304" s="35" t="str">
        <x:v>SERVIÇO 073</x:v>
      </x:c>
      <x:c r="F304" s="131" t="n">
        <x:v>5</x:v>
      </x:c>
      <x:c r="G304" s="38" t="n">
        <x:v>2401.6</x:v>
      </x:c>
      <x:c r="H304" s="38" t="n">
        <x:v>2560.1</x:v>
      </x:c>
      <x:c r="I304" s="38" t="n">
        <x:f>H304-G304</x:f>
        <x:v>158.5</x:v>
      </x:c>
      <x:c r="J304" s="112" t="n">
        <x:v>5</x:v>
      </x:c>
      <x:c r="K304" s="38" t="n">
        <x:v>2401.6</x:v>
      </x:c>
      <x:c r="L304" s="38" t="n">
        <x:v>0</x:v>
      </x:c>
    </x:row>
    <x:row r="305">
      <x:c r="A305" s="117" t="str">
        <x:v>DISPONIBILIDADE O&amp;M</x:v>
      </x:c>
      <x:c r="B305" s="117" t="str">
        <x:v>O&amp;M</x:v>
      </x:c>
      <x:c r="C305" s="35" t="str">
        <x:v>5400099188</x:v>
      </x:c>
      <x:c r="D305" s="134" t="str">
        <x:v>INST HASTE PARA-RAIOS LM</x:v>
      </x:c>
      <x:c r="E305" s="35" t="str">
        <x:v>SERVIÇO 073</x:v>
      </x:c>
      <x:c r="F305" s="131" t="n">
        <x:v>21</x:v>
      </x:c>
      <x:c r="G305" s="38" t="n">
        <x:v>2357.46</x:v>
      </x:c>
      <x:c r="H305" s="38" t="n">
        <x:v>6591.9</x:v>
      </x:c>
      <x:c r="I305" s="38" t="n">
        <x:f>H305-G305</x:f>
        <x:v>4234.44</x:v>
      </x:c>
      <x:c r="J305" s="112" t="n">
        <x:v>20</x:v>
      </x:c>
      <x:c r="K305" s="38" t="n">
        <x:v>0</x:v>
      </x:c>
      <x:c r="L305" s="38" t="n">
        <x:v>2357.46</x:v>
      </x:c>
    </x:row>
    <x:row r="306">
      <x:c r="A306" s="117" t="str">
        <x:v>DISPONIBILIDADE O&amp;M</x:v>
      </x:c>
      <x:c r="B306" s="117" t="str">
        <x:v>O&amp;M</x:v>
      </x:c>
      <x:c r="C306" s="35" t="str">
        <x:v>5400099118</x:v>
      </x:c>
      <x:c r="D306" s="134" t="str">
        <x:v>CORTA-CIRCUITO DE BT - SUBSTITUIR</x:v>
      </x:c>
      <x:c r="E306" s="35" t="str">
        <x:v>SERVIÇO 073</x:v>
      </x:c>
      <x:c r="F306" s="131" t="n">
        <x:v>34</x:v>
      </x:c>
      <x:c r="G306" s="38" t="n">
        <x:v>2322.54</x:v>
      </x:c>
      <x:c r="H306" s="38" t="n">
        <x:v>20800.18</x:v>
      </x:c>
      <x:c r="I306" s="38" t="n">
        <x:f>H306-G306</x:f>
        <x:v>18477.64</x:v>
      </x:c>
      <x:c r="J306" s="112" t="n">
        <x:v>31</x:v>
      </x:c>
      <x:c r="K306" s="38" t="n">
        <x:v>0</x:v>
      </x:c>
      <x:c r="L306" s="38" t="n">
        <x:v>2322.54</x:v>
      </x:c>
    </x:row>
    <x:row r="307">
      <x:c r="A307" s="117" t="str">
        <x:v>DISPONIBILIDADE O&amp;M</x:v>
      </x:c>
      <x:c r="B307" s="117" t="str">
        <x:v>O&amp;M</x:v>
      </x:c>
      <x:c r="C307" s="35" t="str">
        <x:v>5400099417</x:v>
      </x:c>
      <x:c r="D307" s="134" t="str">
        <x:v>N3, M3, B3, T3, E3 BIFASICA - MONTAGEM</x:v>
      </x:c>
      <x:c r="E307" s="35" t="str">
        <x:v>SERVIÇO 073</x:v>
      </x:c>
      <x:c r="F307" s="131" t="n">
        <x:v>3</x:v>
      </x:c>
      <x:c r="G307" s="38" t="n">
        <x:v>2284.02</x:v>
      </x:c>
      <x:c r="H307" s="38" t="n">
        <x:v>3210.78</x:v>
      </x:c>
      <x:c r="I307" s="38" t="n">
        <x:f>H307-G307</x:f>
        <x:v>926.7600000000002</x:v>
      </x:c>
      <x:c r="J307" s="112" t="n">
        <x:v>3</x:v>
      </x:c>
      <x:c r="K307" s="38" t="n">
        <x:v>0</x:v>
      </x:c>
      <x:c r="L307" s="38" t="n">
        <x:v>2284.02</x:v>
      </x:c>
    </x:row>
    <x:row r="308">
      <x:c r="A308" s="117" t="str">
        <x:v>DISPONIBILIDADE O&amp;M</x:v>
      </x:c>
      <x:c r="B308" s="117" t="str">
        <x:v>O&amp;M</x:v>
      </x:c>
      <x:c r="C308" s="35" t="str">
        <x:v>5400099129</x:v>
      </x:c>
      <x:c r="D308" s="134" t="str">
        <x:v>DESMONTAGEM DE CRUZETA SIMPLES</x:v>
      </x:c>
      <x:c r="E308" s="35" t="str">
        <x:v>SERVIÇO 073</x:v>
      </x:c>
      <x:c r="F308" s="131" t="n">
        <x:v>18</x:v>
      </x:c>
      <x:c r="G308" s="38" t="n">
        <x:v>2221.19</x:v>
      </x:c>
      <x:c r="H308" s="38" t="n">
        <x:v>8808.84</x:v>
      </x:c>
      <x:c r="I308" s="38" t="n">
        <x:f>H308-G308</x:f>
        <x:v>6587.65</x:v>
      </x:c>
      <x:c r="J308" s="112" t="n">
        <x:v>17</x:v>
      </x:c>
      <x:c r="K308" s="38" t="n">
        <x:v>0</x:v>
      </x:c>
      <x:c r="L308" s="38" t="n">
        <x:v>2221.19</x:v>
      </x:c>
    </x:row>
    <x:row r="309">
      <x:c r="A309" s="117" t="str">
        <x:v>DISPONIBILIDADE O&amp;M</x:v>
      </x:c>
      <x:c r="B309" s="117" t="str">
        <x:v>O&amp;M</x:v>
      </x:c>
      <x:c r="C309" s="35" t="str">
        <x:v>5400099067</x:v>
      </x:c>
      <x:c r="D309" s="134" t="str">
        <x:v>CE1B - MONTAGEM</x:v>
      </x:c>
      <x:c r="E309" s="35" t="str">
        <x:v>SERVIÇO 073</x:v>
      </x:c>
      <x:c r="F309" s="131" t="n">
        <x:v>9</x:v>
      </x:c>
      <x:c r="G309" s="38" t="n">
        <x:v>2152.17</x:v>
      </x:c>
      <x:c r="H309" s="38" t="n">
        <x:v>5411.25</x:v>
      </x:c>
      <x:c r="I309" s="38" t="n">
        <x:f>H309-G309</x:f>
        <x:v>3259.08</x:v>
      </x:c>
      <x:c r="J309" s="112" t="n">
        <x:v>1</x:v>
      </x:c>
      <x:c r="K309" s="38" t="n">
        <x:v>0</x:v>
      </x:c>
      <x:c r="L309" s="38" t="n">
        <x:v>2152.17</x:v>
      </x:c>
    </x:row>
    <x:row r="310">
      <x:c r="A310" s="117" t="str">
        <x:v>DISPONIBILIDADE O&amp;M</x:v>
      </x:c>
      <x:c r="B310" s="117" t="str">
        <x:v>O&amp;M</x:v>
      </x:c>
      <x:c r="C310" s="35" t="str">
        <x:v>5400099440</x:v>
      </x:c>
      <x:c r="D310" s="134" t="str">
        <x:v>N4,B4,M4,T4,E4,CN4 TRIF-SUBSTITUIR</x:v>
      </x:c>
      <x:c r="E310" s="35" t="str">
        <x:v>SERVIÇO 073</x:v>
      </x:c>
      <x:c r="F310" s="131" t="n">
        <x:v>1</x:v>
      </x:c>
      <x:c r="G310" s="38" t="n">
        <x:v>2115.69</x:v>
      </x:c>
      <x:c r="H310" s="38" t="n">
        <x:v>2588.1</x:v>
      </x:c>
      <x:c r="I310" s="38" t="n">
        <x:f>H310-G310</x:f>
        <x:v>472.40999999999985</x:v>
      </x:c>
      <x:c r="J310" s="112" t="n">
        <x:v>1</x:v>
      </x:c>
      <x:c r="K310" s="38" t="n">
        <x:v>0</x:v>
      </x:c>
      <x:c r="L310" s="38" t="n">
        <x:v>2115.69</x:v>
      </x:c>
    </x:row>
    <x:row r="311">
      <x:c r="A311" s="117" t="str">
        <x:v>DISPONIBILIDADE O&amp;M</x:v>
      </x:c>
      <x:c r="B311" s="117" t="str">
        <x:v>O&amp;M</x:v>
      </x:c>
      <x:c r="C311" s="35" t="str">
        <x:v>5400099688</x:v>
      </x:c>
      <x:c r="D311" s="134" t="str">
        <x:v>SUBS CRUZ MT, C/2 CONEX FEIT C/CONE CUN</x:v>
      </x:c>
      <x:c r="E311" s="35" t="str">
        <x:v>SERVIÇO 073</x:v>
      </x:c>
      <x:c r="F311" s="131" t="n">
        <x:v>10</x:v>
      </x:c>
      <x:c r="G311" s="38" t="n">
        <x:v>2030.74</x:v>
      </x:c>
      <x:c r="H311" s="38" t="n">
        <x:v>5411.7</x:v>
      </x:c>
      <x:c r="I311" s="38" t="n">
        <x:f>H311-G311</x:f>
        <x:v>3380.96</x:v>
      </x:c>
      <x:c r="J311" s="112" t="n">
        <x:v>5</x:v>
      </x:c>
      <x:c r="K311" s="38" t="n">
        <x:v>0</x:v>
      </x:c>
      <x:c r="L311" s="38" t="n">
        <x:v>2030.74</x:v>
      </x:c>
    </x:row>
    <x:row r="312">
      <x:c r="A312" s="117" t="str">
        <x:v>DISPONIBILIDADE O&amp;M</x:v>
      </x:c>
      <x:c r="B312" s="117" t="str">
        <x:v>O&amp;M</x:v>
      </x:c>
      <x:c r="C312" s="35" t="str">
        <x:v>5400099320</x:v>
      </x:c>
      <x:c r="D312" s="134" t="str">
        <x:v>ISOL PINO COM AMARRACAO-RETIRADA</x:v>
      </x:c>
      <x:c r="E312" s="35" t="str">
        <x:v>SERVIÇO 073</x:v>
      </x:c>
      <x:c r="F312" s="131" t="n">
        <x:v>87</x:v>
      </x:c>
      <x:c r="G312" s="38" t="n">
        <x:v>2019.28</x:v>
      </x:c>
      <x:c r="H312" s="38" t="n">
        <x:v>26302.71</x:v>
      </x:c>
      <x:c r="I312" s="38" t="n">
        <x:f>H312-G312</x:f>
        <x:v>24283.43</x:v>
      </x:c>
      <x:c r="J312" s="112" t="n">
        <x:v>47</x:v>
      </x:c>
      <x:c r="K312" s="38" t="n">
        <x:v>258.87</x:v>
      </x:c>
      <x:c r="L312" s="38" t="n">
        <x:v>1760.41</x:v>
      </x:c>
    </x:row>
    <x:row r="313">
      <x:c r="A313" s="117" t="str">
        <x:v>DISPONIBILIDADE O&amp;M</x:v>
      </x:c>
      <x:c r="B313" s="117" t="str">
        <x:v>O&amp;M</x:v>
      </x:c>
      <x:c r="C313" s="35" t="str">
        <x:v>5400099505</x:v>
      </x:c>
      <x:c r="D313" s="134" t="str">
        <x:v>REMAN TERM, ATE 4 CABOS DERIV MT,P/POSTE</x:v>
      </x:c>
      <x:c r="E313" s="35" t="str">
        <x:v>SERVIÇO 073</x:v>
      </x:c>
      <x:c r="F313" s="131" t="n">
        <x:v>2</x:v>
      </x:c>
      <x:c r="G313" s="38" t="n">
        <x:v>2010.76</x:v>
      </x:c>
      <x:c r="H313" s="38" t="n">
        <x:v>0</x:v>
      </x:c>
      <x:c r="I313" s="38" t="n">
        <x:f>H313-G313</x:f>
        <x:v>-2010.76</x:v>
      </x:c>
      <x:c r="J313" s="112" t="n">
        <x:v>2</x:v>
      </x:c>
      <x:c r="K313" s="38" t="n">
        <x:v>0</x:v>
      </x:c>
      <x:c r="L313" s="38" t="n">
        <x:v>2010.76</x:v>
      </x:c>
    </x:row>
    <x:row r="314">
      <x:c r="A314" s="117" t="str">
        <x:v>DISPONIBILIDADE O&amp;M</x:v>
      </x:c>
      <x:c r="B314" s="117" t="str">
        <x:v>O&amp;M</x:v>
      </x:c>
      <x:c r="C314" s="35" t="str">
        <x:v>5400099017</x:v>
      </x:c>
      <x:c r="D314" s="134" t="str">
        <x:v>APRUMAR POSTES, RD ENERGIZADA</x:v>
      </x:c>
      <x:c r="E314" s="35" t="str">
        <x:v>SERVIÇO 073</x:v>
      </x:c>
      <x:c r="F314" s="131" t="n">
        <x:v>4</x:v>
      </x:c>
      <x:c r="G314" s="38" t="n">
        <x:v>2001</x:v>
      </x:c>
      <x:c r="H314" s="38" t="n">
        <x:v>3094.36</x:v>
      </x:c>
      <x:c r="I314" s="38" t="n">
        <x:f>H314-G314</x:f>
        <x:v>1093.3600000000001</x:v>
      </x:c>
      <x:c r="J314" s="112" t="n">
        <x:v>4</x:v>
      </x:c>
      <x:c r="K314" s="38" t="n">
        <x:v>2001</x:v>
      </x:c>
      <x:c r="L314" s="38" t="n">
        <x:v>0</x:v>
      </x:c>
    </x:row>
    <x:row r="315">
      <x:c r="A315" s="117" t="str">
        <x:v>DISPONIBILIDADE O&amp;M</x:v>
      </x:c>
      <x:c r="B315" s="117" t="str">
        <x:v>O&amp;M</x:v>
      </x:c>
      <x:c r="C315" s="35" t="str">
        <x:v>5400099460</x:v>
      </x:c>
      <x:c r="D315" s="134" t="str">
        <x:v>PINO C/AMAR, P/PÇ-RETIR C/RD ENERG</x:v>
      </x:c>
      <x:c r="E315" s="35" t="str">
        <x:v>SERVIÇO 073</x:v>
      </x:c>
      <x:c r="F315" s="131" t="n">
        <x:v>11</x:v>
      </x:c>
      <x:c r="G315" s="38" t="n">
        <x:v>1921.23</x:v>
      </x:c>
      <x:c r="H315" s="38" t="n">
        <x:v>2392.83</x:v>
      </x:c>
      <x:c r="I315" s="38" t="n">
        <x:f>H315-G315</x:f>
        <x:v>471.5999999999999</x:v>
      </x:c>
      <x:c r="J315" s="112" t="n">
        <x:v>10</x:v>
      </x:c>
      <x:c r="K315" s="38" t="n">
        <x:v>0</x:v>
      </x:c>
      <x:c r="L315" s="38" t="n">
        <x:v>1921.23</x:v>
      </x:c>
    </x:row>
    <x:row r="316">
      <x:c r="A316" s="117" t="str">
        <x:v>DISPONIBILIDADE O&amp;M</x:v>
      </x:c>
      <x:c r="B316" s="117" t="str">
        <x:v>O&amp;M</x:v>
      </x:c>
      <x:c r="C316" s="35" t="str">
        <x:v>5400099468</x:v>
      </x:c>
      <x:c r="D316" s="134" t="str">
        <x:v>PORTA-FUSI|ELO FUSI-SUBSTITUIR</x:v>
      </x:c>
      <x:c r="E316" s="35" t="str">
        <x:v>SERVIÇO 073</x:v>
      </x:c>
      <x:c r="F316" s="131" t="n">
        <x:v>106</x:v>
      </x:c>
      <x:c r="G316" s="38" t="n">
        <x:v>1861.55</x:v>
      </x:c>
      <x:c r="H316" s="38" t="n">
        <x:v>56472.56</x:v>
      </x:c>
      <x:c r="I316" s="38" t="n">
        <x:f>H316-G316</x:f>
        <x:v>54611.009999999995</x:v>
      </x:c>
      <x:c r="J316" s="112" t="n">
        <x:v>45</x:v>
      </x:c>
      <x:c r="K316" s="38" t="n">
        <x:v>1155.49</x:v>
      </x:c>
      <x:c r="L316" s="38" t="n">
        <x:v>706.06</x:v>
      </x:c>
    </x:row>
    <x:row r="317">
      <x:c r="A317" s="117" t="str">
        <x:v>DISPONIBILIDADE O&amp;M</x:v>
      </x:c>
      <x:c r="B317" s="117" t="str">
        <x:v>O&amp;M</x:v>
      </x:c>
      <x:c r="C317" s="35" t="str">
        <x:v>5400099593</x:v>
      </x:c>
      <x:c r="D317" s="134" t="str">
        <x:v>RETIRADA DE LUMINARIA COMPLETA</x:v>
      </x:c>
      <x:c r="E317" s="35" t="str">
        <x:v>SERVIÇO 073</x:v>
      </x:c>
      <x:c r="F317" s="131" t="n">
        <x:v>8</x:v>
      </x:c>
      <x:c r="G317" s="38" t="n">
        <x:v>1756.88</x:v>
      </x:c>
      <x:c r="H317" s="38" t="n">
        <x:v>1877.12</x:v>
      </x:c>
      <x:c r="I317" s="38" t="n">
        <x:f>H317-G317</x:f>
        <x:v>120.23999999999978</x:v>
      </x:c>
      <x:c r="J317" s="112" t="n">
        <x:v>8</x:v>
      </x:c>
      <x:c r="K317" s="38" t="n">
        <x:v>0</x:v>
      </x:c>
      <x:c r="L317" s="38" t="n">
        <x:v>1756.88</x:v>
      </x:c>
    </x:row>
    <x:row r="318">
      <x:c r="A318" s="117" t="str">
        <x:v>DISPONIBILIDADE O&amp;M</x:v>
      </x:c>
      <x:c r="B318" s="117" t="str">
        <x:v>O&amp;M</x:v>
      </x:c>
      <x:c r="C318" s="35" t="str">
        <x:v>5400099241</x:v>
      </x:c>
      <x:c r="D318" s="134" t="str">
        <x:v>INST CONEX FIXA CB AL AOS CONECTORE</x:v>
      </x:c>
      <x:c r="E318" s="35" t="str">
        <x:v>SERVIÇO 073</x:v>
      </x:c>
      <x:c r="F318" s="131" t="n">
        <x:v>11</x:v>
      </x:c>
      <x:c r="G318" s="38" t="n">
        <x:v>1732.77</x:v>
      </x:c>
      <x:c r="H318" s="38" t="n">
        <x:v>0</x:v>
      </x:c>
      <x:c r="I318" s="38" t="n">
        <x:f>H318-G318</x:f>
        <x:v>-1732.77</x:v>
      </x:c>
      <x:c r="J318" s="112" t="n">
        <x:v>7</x:v>
      </x:c>
      <x:c r="K318" s="38" t="n">
        <x:v>965.02</x:v>
      </x:c>
      <x:c r="L318" s="38" t="n">
        <x:v>767.75</x:v>
      </x:c>
    </x:row>
    <x:row r="319">
      <x:c r="A319" s="117" t="str">
        <x:v>DISPONIBILIDADE O&amp;M</x:v>
      </x:c>
      <x:c r="B319" s="117" t="str">
        <x:v>O&amp;M</x:v>
      </x:c>
      <x:c r="C319" s="35" t="str">
        <x:v>5400099488</x:v>
      </x:c>
      <x:c r="D319" s="134" t="str">
        <x:v>REAPERTO DE CONEXAO, POR UN</x:v>
      </x:c>
      <x:c r="E319" s="35" t="str">
        <x:v>SERVIÇO 073</x:v>
      </x:c>
      <x:c r="F319" s="131" t="n">
        <x:v>130</x:v>
      </x:c>
      <x:c r="G319" s="38" t="n">
        <x:v>1691</x:v>
      </x:c>
      <x:c r="H319" s="38" t="n">
        <x:v>0</x:v>
      </x:c>
      <x:c r="I319" s="38" t="n">
        <x:f>H319-G319</x:f>
        <x:v>-1691</x:v>
      </x:c>
      <x:c r="J319" s="112" t="n">
        <x:v>55</x:v>
      </x:c>
      <x:c r="K319" s="38" t="n">
        <x:v>1040.95</x:v>
      </x:c>
      <x:c r="L319" s="38" t="n">
        <x:v>650.05</x:v>
      </x:c>
    </x:row>
    <x:row r="320">
      <x:c r="A320" s="117" t="str">
        <x:v>DISPONIBILIDADE O&amp;M</x:v>
      </x:c>
      <x:c r="B320" s="117" t="str">
        <x:v>O&amp;M</x:v>
      </x:c>
      <x:c r="C320" s="35" t="str">
        <x:v>5400099126</x:v>
      </x:c>
      <x:c r="D320" s="134" t="str">
        <x:v>DESMATAMENTO, POR KM, COM EQUIPE DE PODA</x:v>
      </x:c>
      <x:c r="E320" s="35" t="str">
        <x:v>SERVIÇO 073</x:v>
      </x:c>
      <x:c r="F320" s="131" t="n">
        <x:v>0.17</x:v>
      </x:c>
      <x:c r="G320" s="38" t="n">
        <x:v>1646.64</x:v>
      </x:c>
      <x:c r="H320" s="38" t="n">
        <x:v>3515.07</x:v>
      </x:c>
      <x:c r="I320" s="38" t="n">
        <x:f>H320-G320</x:f>
        <x:v>1868.43</x:v>
      </x:c>
      <x:c r="J320" s="112" t="n">
        <x:v>1</x:v>
      </x:c>
      <x:c r="K320" s="38" t="n">
        <x:v>0</x:v>
      </x:c>
      <x:c r="L320" s="38" t="n">
        <x:v>1646.64</x:v>
      </x:c>
    </x:row>
    <x:row r="321">
      <x:c r="A321" s="117" t="str">
        <x:v>DISPONIBILIDADE O&amp;M</x:v>
      </x:c>
      <x:c r="B321" s="117" t="str">
        <x:v>O&amp;M</x:v>
      </x:c>
      <x:c r="C321" s="35" t="str">
        <x:v>5400099327</x:v>
      </x:c>
      <x:c r="D321" s="134" t="str">
        <x:v>ISOLADOR PINO, P/PÇ-SUBS C/RD ENERG</x:v>
      </x:c>
      <x:c r="E321" s="35" t="str">
        <x:v>SERVIÇO 073</x:v>
      </x:c>
      <x:c r="F321" s="131" t="n">
        <x:v>4</x:v>
      </x:c>
      <x:c r="G321" s="38" t="n">
        <x:v>1596.12</x:v>
      </x:c>
      <x:c r="H321" s="38" t="n">
        <x:v>2171.68</x:v>
      </x:c>
      <x:c r="I321" s="38" t="n">
        <x:f>H321-G321</x:f>
        <x:v>575.56</x:v>
      </x:c>
      <x:c r="J321" s="112" t="n">
        <x:v>4</x:v>
      </x:c>
      <x:c r="K321" s="38" t="n">
        <x:v>500.25</x:v>
      </x:c>
      <x:c r="L321" s="38" t="n">
        <x:v>1095.87</x:v>
      </x:c>
    </x:row>
    <x:row r="322">
      <x:c r="A322" s="117" t="str">
        <x:v>DISPONIBILIDADE O&amp;M</x:v>
      </x:c>
      <x:c r="B322" s="117" t="str">
        <x:v>O&amp;M</x:v>
      </x:c>
      <x:c r="C322" s="35" t="str">
        <x:v>5400099407</x:v>
      </x:c>
      <x:c r="D322" s="134" t="str">
        <x:v>N2, M2, B2, T2, E2 BIFASICA - RETIRADA</x:v>
      </x:c>
      <x:c r="E322" s="35" t="str">
        <x:v>SERVIÇO 073</x:v>
      </x:c>
      <x:c r="F322" s="131" t="n">
        <x:v>7</x:v>
      </x:c>
      <x:c r="G322" s="38" t="n">
        <x:v>1567.2</x:v>
      </x:c>
      <x:c r="H322" s="38" t="n">
        <x:v>4993.59</x:v>
      </x:c>
      <x:c r="I322" s="38" t="n">
        <x:f>H322-G322</x:f>
        <x:v>3426.3900000000003</x:v>
      </x:c>
      <x:c r="J322" s="112" t="n">
        <x:v>6</x:v>
      </x:c>
      <x:c r="K322" s="38" t="n">
        <x:v>0</x:v>
      </x:c>
      <x:c r="L322" s="38" t="n">
        <x:v>1567.2</x:v>
      </x:c>
    </x:row>
    <x:row r="323">
      <x:c r="A323" s="117" t="str">
        <x:v>DISPONIBILIDADE O&amp;M</x:v>
      </x:c>
      <x:c r="B323" s="117" t="str">
        <x:v>O&amp;M</x:v>
      </x:c>
      <x:c r="C323" s="35" t="str">
        <x:v>5400099431</x:v>
      </x:c>
      <x:c r="D323" s="134" t="str">
        <x:v>N3-N3 TRIFASICAS - MONTAGEM</x:v>
      </x:c>
      <x:c r="E323" s="35" t="str">
        <x:v>SERVIÇO 073</x:v>
      </x:c>
      <x:c r="F323" s="131" t="n">
        <x:v>1</x:v>
      </x:c>
      <x:c r="G323" s="38" t="n">
        <x:v>1566.64</x:v>
      </x:c>
      <x:c r="H323" s="38" t="n">
        <x:v>1070.26</x:v>
      </x:c>
      <x:c r="I323" s="38" t="n">
        <x:f>H323-G323</x:f>
        <x:v>-496.3800000000001</x:v>
      </x:c>
      <x:c r="J323" s="112" t="n">
        <x:v>1</x:v>
      </x:c>
      <x:c r="K323" s="38" t="n">
        <x:v>0</x:v>
      </x:c>
      <x:c r="L323" s="38" t="n">
        <x:v>1566.64</x:v>
      </x:c>
    </x:row>
    <x:row r="324">
      <x:c r="A324" s="117" t="str">
        <x:v>DISPONIBILIDADE O&amp;M</x:v>
      </x:c>
      <x:c r="B324" s="117" t="str">
        <x:v>O&amp;M</x:v>
      </x:c>
      <x:c r="C324" s="35" t="str">
        <x:v>5400099454</x:v>
      </x:c>
      <x:c r="D324" s="134" t="str">
        <x:v>PARA-RAIOS 2 PEÇAS-SUBS C/RD ENERG</x:v>
      </x:c>
      <x:c r="E324" s="35" t="str">
        <x:v>SERVIÇO 073</x:v>
      </x:c>
      <x:c r="F324" s="131" t="n">
        <x:v>1</x:v>
      </x:c>
      <x:c r="G324" s="38" t="n">
        <x:v>1564.56</x:v>
      </x:c>
      <x:c r="H324" s="38" t="n">
        <x:v>390.74</x:v>
      </x:c>
      <x:c r="I324" s="38" t="n">
        <x:f>H324-G324</x:f>
        <x:v>-1173.82</x:v>
      </x:c>
      <x:c r="J324" s="112" t="n">
        <x:v>1</x:v>
      </x:c>
      <x:c r="K324" s="38" t="n">
        <x:v>0</x:v>
      </x:c>
      <x:c r="L324" s="38" t="n">
        <x:v>1564.56</x:v>
      </x:c>
    </x:row>
    <x:row r="325">
      <x:c r="A325" s="117" t="str">
        <x:v>DISPONIBILIDADE O&amp;M</x:v>
      </x:c>
      <x:c r="B325" s="117" t="str">
        <x:v>O&amp;M</x:v>
      </x:c>
      <x:c r="C325" s="35" t="str">
        <x:v>5400099454</x:v>
      </x:c>
      <x:c r="D325" s="134" t="str">
        <x:v>PARA-RAIOS 2 PECAS-SUBS C/RD ENERG</x:v>
      </x:c>
      <x:c r="E325" s="35" t="str">
        <x:v>SERVIÇO 073</x:v>
      </x:c>
      <x:c r="F325" s="131" t="n">
        <x:v>1</x:v>
      </x:c>
      <x:c r="G325" s="38" t="n">
        <x:v>1564.56</x:v>
      </x:c>
      <x:c r="H325" s="38" t="n">
        <x:v>390.74</x:v>
      </x:c>
      <x:c r="I325" s="38" t="n">
        <x:f>H325-G325</x:f>
        <x:v>-1173.82</x:v>
      </x:c>
      <x:c r="J325" s="112" t="n">
        <x:v>1</x:v>
      </x:c>
      <x:c r="K325" s="38" t="n">
        <x:v>0</x:v>
      </x:c>
      <x:c r="L325" s="38" t="n">
        <x:v>1564.56</x:v>
      </x:c>
    </x:row>
    <x:row r="326">
      <x:c r="A326" s="117" t="str">
        <x:v>DISPONIBILIDADE O&amp;M</x:v>
      </x:c>
      <x:c r="B326" s="117" t="str">
        <x:v>O&amp;M</x:v>
      </x:c>
      <x:c r="C326" s="35" t="str">
        <x:v>5400099529</x:v>
      </x:c>
      <x:c r="D326" s="134" t="str">
        <x:v>RETIR CA PROTG/MULT,ATE 1/0AWG-POST MAD</x:v>
      </x:c>
      <x:c r="E326" s="35" t="str">
        <x:v>SERVIÇO 073</x:v>
      </x:c>
      <x:c r="F326" s="131" t="n">
        <x:v>0.499</x:v>
      </x:c>
      <x:c r="G326" s="38" t="n">
        <x:v>1458.77</x:v>
      </x:c>
      <x:c r="H326" s="38" t="n">
        <x:v>2030.93</x:v>
      </x:c>
      <x:c r="I326" s="38" t="n">
        <x:f>H326-G326</x:f>
        <x:v>572.1600000000001</x:v>
      </x:c>
      <x:c r="J326" s="112" t="n">
        <x:v>2</x:v>
      </x:c>
      <x:c r="K326" s="38" t="n">
        <x:v>0</x:v>
      </x:c>
      <x:c r="L326" s="38" t="n">
        <x:v>1458.77</x:v>
      </x:c>
    </x:row>
    <x:row r="327">
      <x:c r="A327" s="117" t="str">
        <x:v>DISPONIBILIDADE O&amp;M</x:v>
      </x:c>
      <x:c r="B327" s="117" t="str">
        <x:v>O&amp;M</x:v>
      </x:c>
      <x:c r="C327" s="35" t="str">
        <x:v>5400099427</x:v>
      </x:c>
      <x:c r="D327" s="134" t="str">
        <x:v>N3,M3,B3,T3,E3,CN3 TRIF-SUBSTITUIR</x:v>
      </x:c>
      <x:c r="E327" s="35" t="str">
        <x:v>SERVIÇO 073</x:v>
      </x:c>
      <x:c r="F327" s="131" t="n">
        <x:v>1</x:v>
      </x:c>
      <x:c r="G327" s="38" t="n">
        <x:v>1451.94</x:v>
      </x:c>
      <x:c r="H327" s="38" t="n">
        <x:v>1819.44</x:v>
      </x:c>
      <x:c r="I327" s="38" t="n">
        <x:f>H327-G327</x:f>
        <x:v>367.5</x:v>
      </x:c>
      <x:c r="J327" s="112" t="n">
        <x:v>1</x:v>
      </x:c>
      <x:c r="K327" s="38" t="n">
        <x:v>0</x:v>
      </x:c>
      <x:c r="L327" s="38" t="n">
        <x:v>1451.94</x:v>
      </x:c>
    </x:row>
    <x:row r="328">
      <x:c r="A328" s="117" t="str">
        <x:v>DISPONIBILIDADE O&amp;M</x:v>
      </x:c>
      <x:c r="B328" s="117" t="str">
        <x:v>O&amp;M</x:v>
      </x:c>
      <x:c r="C328" s="35" t="str">
        <x:v>5400099174</x:v>
      </x:c>
      <x:c r="D328" s="134" t="str">
        <x:v>ESTRUTURAS N1,M1,B1,T1,E1 3 FASES-ACRESC</x:v>
      </x:c>
      <x:c r="E328" s="35" t="str">
        <x:v>SERVIÇO 073</x:v>
      </x:c>
      <x:c r="F328" s="131" t="n">
        <x:v>9</x:v>
      </x:c>
      <x:c r="G328" s="38" t="n">
        <x:v>1405.62</x:v>
      </x:c>
      <x:c r="H328" s="38" t="n">
        <x:v>0</x:v>
      </x:c>
      <x:c r="I328" s="38" t="n">
        <x:f>H328-G328</x:f>
        <x:v>-1405.62</x:v>
      </x:c>
      <x:c r="J328" s="112" t="n">
        <x:v>7</x:v>
      </x:c>
      <x:c r="K328" s="38" t="n">
        <x:v>0</x:v>
      </x:c>
      <x:c r="L328" s="38" t="n">
        <x:v>1405.62</x:v>
      </x:c>
    </x:row>
    <x:row r="329">
      <x:c r="A329" s="117" t="str">
        <x:v>DISPONIBILIDADE O&amp;M</x:v>
      </x:c>
      <x:c r="B329" s="117" t="str">
        <x:v>O&amp;M</x:v>
      </x:c>
      <x:c r="C329" s="35" t="str">
        <x:v>5400099326</x:v>
      </x:c>
      <x:c r="D329" s="134" t="str">
        <x:v>ISOLADOR PINO C/AMARRACAO-SUBSTITUIR</x:v>
      </x:c>
      <x:c r="E329" s="35" t="str">
        <x:v>SERVIÇO 073</x:v>
      </x:c>
      <x:c r="F329" s="131" t="n">
        <x:v>16</x:v>
      </x:c>
      <x:c r="G329" s="38" t="n">
        <x:v>1405.44</x:v>
      </x:c>
      <x:c r="H329" s="38" t="n">
        <x:v>4837.28</x:v>
      </x:c>
      <x:c r="I329" s="38" t="n">
        <x:f>H329-G329</x:f>
        <x:v>3431.8399999999997</x:v>
      </x:c>
      <x:c r="J329" s="112" t="n">
        <x:v>7</x:v>
      </x:c>
      <x:c r="K329" s="38" t="n">
        <x:v>0</x:v>
      </x:c>
      <x:c r="L329" s="38" t="n">
        <x:v>1405.44</x:v>
      </x:c>
    </x:row>
    <x:row r="330">
      <x:c r="A330" s="117" t="str">
        <x:v>DISPONIBILIDADE O&amp;M</x:v>
      </x:c>
      <x:c r="B330" s="117" t="str">
        <x:v>O&amp;M</x:v>
      </x:c>
      <x:c r="C330" s="35" t="str">
        <x:v>5400099459</x:v>
      </x:c>
      <x:c r="D330" s="134" t="str">
        <x:v>PARA-RAIOS DE BT - SUBSTITUIR</x:v>
      </x:c>
      <x:c r="E330" s="35" t="str">
        <x:v>SERVIÇO 073</x:v>
      </x:c>
      <x:c r="F330" s="131" t="n">
        <x:v>19</x:v>
      </x:c>
      <x:c r="G330" s="38" t="n">
        <x:v>1390.8</x:v>
      </x:c>
      <x:c r="H330" s="38" t="n">
        <x:v>6888.26</x:v>
      </x:c>
      <x:c r="I330" s="38" t="n">
        <x:f>H330-G330</x:f>
        <x:v>5497.46</x:v>
      </x:c>
      <x:c r="J330" s="112" t="n">
        <x:v>9</x:v>
      </x:c>
      <x:c r="K330" s="38" t="n">
        <x:v>0</x:v>
      </x:c>
      <x:c r="L330" s="38" t="n">
        <x:v>1390.8</x:v>
      </x:c>
    </x:row>
    <x:row r="331">
      <x:c r="A331" s="117" t="str">
        <x:v>DISPONIBILIDADE O&amp;M</x:v>
      </x:c>
      <x:c r="B331" s="117" t="str">
        <x:v>O&amp;M</x:v>
      </x:c>
      <x:c r="C331" s="35" t="str">
        <x:v>5400099410</x:v>
      </x:c>
      <x:c r="D331" s="134" t="str">
        <x:v>N2,M2,B2,T2,E2 BIF-MONT C/RD ENERG</x:v>
      </x:c>
      <x:c r="E331" s="35" t="str">
        <x:v>SERVIÇO 073</x:v>
      </x:c>
      <x:c r="F331" s="131" t="n">
        <x:v>1</x:v>
      </x:c>
      <x:c r="G331" s="38" t="n">
        <x:v>1354.29</x:v>
      </x:c>
      <x:c r="H331" s="38" t="n">
        <x:v>1168.63</x:v>
      </x:c>
      <x:c r="I331" s="38" t="n">
        <x:f>H331-G331</x:f>
        <x:v>-185.65999999999985</x:v>
      </x:c>
      <x:c r="J331" s="112" t="n">
        <x:v>1</x:v>
      </x:c>
      <x:c r="K331" s="38" t="n">
        <x:v>1354.29</x:v>
      </x:c>
      <x:c r="L331" s="38" t="n">
        <x:v>0</x:v>
      </x:c>
    </x:row>
    <x:row r="332">
      <x:c r="A332" s="117" t="str">
        <x:v>DISPONIBILIDADE O&amp;M</x:v>
      </x:c>
      <x:c r="B332" s="117" t="str">
        <x:v>O&amp;M</x:v>
      </x:c>
      <x:c r="C332" s="35" t="str">
        <x:v>5400099686</x:v>
      </x:c>
      <x:c r="D332" s="134" t="str">
        <x:v>SUBS CORDOALHA ESTAI EC S/CONTRAPOSTE</x:v>
      </x:c>
      <x:c r="E332" s="35" t="str">
        <x:v>SERVIÇO 073</x:v>
      </x:c>
      <x:c r="F332" s="131" t="n">
        <x:v>1</x:v>
      </x:c>
      <x:c r="G332" s="38" t="n">
        <x:v>1283.56</x:v>
      </x:c>
      <x:c r="H332" s="38" t="n">
        <x:v>368.06</x:v>
      </x:c>
      <x:c r="I332" s="38" t="n">
        <x:f>H332-G332</x:f>
        <x:v>-915.5</x:v>
      </x:c>
      <x:c r="J332" s="112" t="n">
        <x:v>1</x:v>
      </x:c>
      <x:c r="K332" s="38" t="n">
        <x:v>0</x:v>
      </x:c>
      <x:c r="L332" s="38" t="n">
        <x:v>1283.56</x:v>
      </x:c>
    </x:row>
    <x:row r="333">
      <x:c r="A333" s="117" t="str">
        <x:v>DISPONIBILIDADE O&amp;M</x:v>
      </x:c>
      <x:c r="B333" s="117" t="str">
        <x:v>O&amp;M</x:v>
      </x:c>
      <x:c r="C333" s="35" t="str">
        <x:v>5400099676</x:v>
      </x:c>
      <x:c r="D333" s="134" t="str">
        <x:v>SUBS CONEC P/LV C/O CONEC ESTRIB PARAF</x:v>
      </x:c>
      <x:c r="E333" s="35" t="str">
        <x:v>SERVIÇO 073</x:v>
      </x:c>
      <x:c r="F333" s="131" t="n">
        <x:v>5</x:v>
      </x:c>
      <x:c r="G333" s="38" t="n">
        <x:v>1227.23</x:v>
      </x:c>
      <x:c r="H333" s="38" t="n">
        <x:v>1496.5</x:v>
      </x:c>
      <x:c r="I333" s="38" t="n">
        <x:f>H333-G333</x:f>
        <x:v>269.27</x:v>
      </x:c>
      <x:c r="J333" s="112" t="n">
        <x:v>3</x:v>
      </x:c>
      <x:c r="K333" s="38" t="n">
        <x:v>0</x:v>
      </x:c>
      <x:c r="L333" s="38" t="n">
        <x:v>1227.23</x:v>
      </x:c>
    </x:row>
    <x:row r="334">
      <x:c r="A334" s="117" t="str">
        <x:v>DISPONIBILIDADE O&amp;M</x:v>
      </x:c>
      <x:c r="B334" s="117" t="str">
        <x:v>O&amp;M</x:v>
      </x:c>
      <x:c r="C334" s="35" t="str">
        <x:v>5400099248</x:v>
      </x:c>
      <x:c r="D334" s="134" t="str">
        <x:v>INST CRUZA MT, 3 FASES, RD ENERG</x:v>
      </x:c>
      <x:c r="E334" s="35" t="str">
        <x:v>SERVIÇO 073</x:v>
      </x:c>
      <x:c r="F334" s="131" t="n">
        <x:v>1</x:v>
      </x:c>
      <x:c r="G334" s="38" t="n">
        <x:v>1220.64</x:v>
      </x:c>
      <x:c r="H334" s="38" t="n">
        <x:v>512.02</x:v>
      </x:c>
      <x:c r="I334" s="38" t="n">
        <x:f>H334-G334</x:f>
        <x:v>-708.6200000000001</x:v>
      </x:c>
      <x:c r="J334" s="112" t="n">
        <x:v>1</x:v>
      </x:c>
      <x:c r="K334" s="38" t="n">
        <x:v>0</x:v>
      </x:c>
      <x:c r="L334" s="38" t="n">
        <x:v>1220.64</x:v>
      </x:c>
    </x:row>
    <x:row r="335">
      <x:c r="A335" s="117" t="str">
        <x:v>DISPONIBILIDADE O&amp;M</x:v>
      </x:c>
      <x:c r="B335" s="117" t="str">
        <x:v>O&amp;M</x:v>
      </x:c>
      <x:c r="C335" s="35" t="str">
        <x:v>5400099445</x:v>
      </x:c>
      <x:c r="D335" s="134" t="str">
        <x:v>PARA-RAIO 2 PCS, MONTAGEM C/ REDE ENERG</x:v>
      </x:c>
      <x:c r="E335" s="35" t="str">
        <x:v>SERVIÇO 073</x:v>
      </x:c>
      <x:c r="F335" s="131" t="n">
        <x:v>1</x:v>
      </x:c>
      <x:c r="G335" s="38" t="n">
        <x:v>1176.1</x:v>
      </x:c>
      <x:c r="H335" s="38" t="n">
        <x:v>390.74</x:v>
      </x:c>
      <x:c r="I335" s="38" t="n">
        <x:f>H335-G335</x:f>
        <x:v>-785.3599999999999</x:v>
      </x:c>
      <x:c r="J335" s="112" t="n">
        <x:v>1</x:v>
      </x:c>
      <x:c r="K335" s="38" t="n">
        <x:v>0</x:v>
      </x:c>
      <x:c r="L335" s="38" t="n">
        <x:v>1176.1</x:v>
      </x:c>
    </x:row>
    <x:row r="336">
      <x:c r="A336" s="117" t="str">
        <x:v>DISPONIBILIDADE O&amp;M</x:v>
      </x:c>
      <x:c r="B336" s="117" t="str">
        <x:v>O&amp;M</x:v>
      </x:c>
      <x:c r="C336" s="35" t="str">
        <x:v>5400099727</x:v>
      </x:c>
      <x:c r="D336" s="134" t="str">
        <x:v>TRAVESSIA BAIXA TENSAO (TBT-TRIF)-MONT</x:v>
      </x:c>
      <x:c r="E336" s="35" t="str">
        <x:v>SERVIÇO 073</x:v>
      </x:c>
      <x:c r="F336" s="131" t="n">
        <x:v>1</x:v>
      </x:c>
      <x:c r="G336" s="38" t="n">
        <x:v>1093.22</x:v>
      </x:c>
      <x:c r="H336" s="38" t="n">
        <x:v>0</x:v>
      </x:c>
      <x:c r="I336" s="38" t="n">
        <x:f>H336-G336</x:f>
        <x:v>-1093.22</x:v>
      </x:c>
      <x:c r="J336" s="112" t="n">
        <x:v>1</x:v>
      </x:c>
      <x:c r="K336" s="38" t="n">
        <x:v>0</x:v>
      </x:c>
      <x:c r="L336" s="38" t="n">
        <x:v>1093.22</x:v>
      </x:c>
    </x:row>
    <x:row r="337">
      <x:c r="A337" s="117" t="str">
        <x:v>DISPONIBILIDADE O&amp;M</x:v>
      </x:c>
      <x:c r="B337" s="117" t="str">
        <x:v>O&amp;M</x:v>
      </x:c>
      <x:c r="C337" s="35" t="str">
        <x:v>5400099013</x:v>
      </x:c>
      <x:c r="D337" s="134" t="str">
        <x:v>AMARRACAO DE CONDUTOR POR ISOLADOR</x:v>
      </x:c>
      <x:c r="E337" s="35" t="str">
        <x:v>SERVIÇO 073</x:v>
      </x:c>
      <x:c r="F337" s="131" t="n">
        <x:v>62</x:v>
      </x:c>
      <x:c r="G337" s="38" t="n">
        <x:v>1090.12</x:v>
      </x:c>
      <x:c r="H337" s="38" t="n">
        <x:v>15101.34</x:v>
      </x:c>
      <x:c r="I337" s="38" t="n">
        <x:f>H337-G337</x:f>
        <x:v>14011.220000000001</x:v>
      </x:c>
      <x:c r="J337" s="112" t="n">
        <x:v>41</x:v>
      </x:c>
      <x:c r="K337" s="38" t="n">
        <x:v>444.88</x:v>
      </x:c>
      <x:c r="L337" s="38" t="n">
        <x:v>645.24</x:v>
      </x:c>
    </x:row>
    <x:row r="338">
      <x:c r="A338" s="117" t="str">
        <x:v>DISPONIBILIDADE O&amp;M</x:v>
      </x:c>
      <x:c r="B338" s="117" t="str">
        <x:v>O&amp;M</x:v>
      </x:c>
      <x:c r="C338" s="35" t="str">
        <x:v>5400099418</x:v>
      </x:c>
      <x:c r="D338" s="134" t="str">
        <x:v>N3, M3, B3, T3, E3 BIFASICA - RETIRADA</x:v>
      </x:c>
      <x:c r="E338" s="35" t="str">
        <x:v>SERVIÇO 073</x:v>
      </x:c>
      <x:c r="F338" s="131" t="n">
        <x:v>4</x:v>
      </x:c>
      <x:c r="G338" s="38" t="n">
        <x:v>1073.72</x:v>
      </x:c>
      <x:c r="H338" s="38" t="n">
        <x:v>2996.72</x:v>
      </x:c>
      <x:c r="I338" s="38" t="n">
        <x:f>H338-G338</x:f>
        <x:v>1922.9999999999998</x:v>
      </x:c>
      <x:c r="J338" s="112" t="n">
        <x:v>4</x:v>
      </x:c>
      <x:c r="K338" s="38" t="n">
        <x:v>0</x:v>
      </x:c>
      <x:c r="L338" s="38" t="n">
        <x:v>1073.72</x:v>
      </x:c>
    </x:row>
    <x:row r="339">
      <x:c r="A339" s="117" t="str">
        <x:v>DISPONIBILIDADE O&amp;M</x:v>
      </x:c>
      <x:c r="B339" s="117" t="str">
        <x:v>O&amp;M</x:v>
      </x:c>
      <x:c r="C339" s="35" t="str">
        <x:v>5400099258</x:v>
      </x:c>
      <x:c r="D339" s="134" t="str">
        <x:v>INST EMENDA 750MCM E/OU 4/0AWG</x:v>
      </x:c>
      <x:c r="E339" s="35" t="str">
        <x:v>SERVIÇO 073</x:v>
      </x:c>
      <x:c r="F339" s="131" t="n">
        <x:v>4</x:v>
      </x:c>
      <x:c r="G339" s="38" t="n">
        <x:v>1063.44</x:v>
      </x:c>
      <x:c r="H339" s="38" t="n">
        <x:v>0</x:v>
      </x:c>
      <x:c r="I339" s="38" t="n">
        <x:f>H339-G339</x:f>
        <x:v>-1063.44</x:v>
      </x:c>
      <x:c r="J339" s="112" t="n">
        <x:v>3</x:v>
      </x:c>
      <x:c r="K339" s="38" t="n">
        <x:v>0</x:v>
      </x:c>
      <x:c r="L339" s="38" t="n">
        <x:v>1063.44</x:v>
      </x:c>
    </x:row>
    <x:row r="340">
      <x:c r="A340" s="117" t="str">
        <x:v>DISPONIBILIDADE O&amp;M</x:v>
      </x:c>
      <x:c r="B340" s="117" t="str">
        <x:v>O&amp;M</x:v>
      </x:c>
      <x:c r="C340" s="35" t="str">
        <x:v>5400099244</x:v>
      </x:c>
      <x:c r="D340" s="134" t="str">
        <x:v>INST CORDOA ESTAI HASTE ANCORA EXISTEN</x:v>
      </x:c>
      <x:c r="E340" s="35" t="str">
        <x:v>SERVIÇO 073</x:v>
      </x:c>
      <x:c r="F340" s="131" t="n">
        <x:v>3</x:v>
      </x:c>
      <x:c r="G340" s="38" t="n">
        <x:v>951.66</x:v>
      </x:c>
      <x:c r="H340" s="38" t="n">
        <x:v>2757.27</x:v>
      </x:c>
      <x:c r="I340" s="38" t="n">
        <x:f>H340-G340</x:f>
        <x:v>1805.6100000000001</x:v>
      </x:c>
      <x:c r="J340" s="112" t="n">
        <x:v>3</x:v>
      </x:c>
      <x:c r="K340" s="38" t="n">
        <x:v>0</x:v>
      </x:c>
      <x:c r="L340" s="38" t="n">
        <x:v>951.66</x:v>
      </x:c>
    </x:row>
    <x:row r="341">
      <x:c r="A341" s="117" t="str">
        <x:v>DISPONIBILIDADE O&amp;M</x:v>
      </x:c>
      <x:c r="B341" s="117" t="str">
        <x:v>O&amp;M</x:v>
      </x:c>
      <x:c r="C341" s="35" t="str">
        <x:v>5400099193</x:v>
      </x:c>
      <x:c r="D341" s="134" t="str">
        <x:v>HC TRIFASICAS - RETIRADA</x:v>
      </x:c>
      <x:c r="E341" s="35" t="str">
        <x:v>SERVIÇO 073</x:v>
      </x:c>
      <x:c r="F341" s="131" t="n">
        <x:v>9</x:v>
      </x:c>
      <x:c r="G341" s="38" t="n">
        <x:v>945.51</x:v>
      </x:c>
      <x:c r="H341" s="38" t="n">
        <x:v>2251.35</x:v>
      </x:c>
      <x:c r="I341" s="38" t="n">
        <x:f>H341-G341</x:f>
        <x:v>1305.84</x:v>
      </x:c>
      <x:c r="J341" s="112" t="n">
        <x:v>5</x:v>
      </x:c>
      <x:c r="K341" s="38" t="n">
        <x:v>0</x:v>
      </x:c>
      <x:c r="L341" s="38" t="n">
        <x:v>945.51</x:v>
      </x:c>
    </x:row>
    <x:row r="342">
      <x:c r="A342" s="117" t="str">
        <x:v>DISPONIBILIDADE O&amp;M</x:v>
      </x:c>
      <x:c r="B342" s="117" t="str">
        <x:v>O&amp;M</x:v>
      </x:c>
      <x:c r="C342" s="35" t="str">
        <x:v>5400099227</x:v>
      </x:c>
      <x:c r="D342" s="134" t="str">
        <x:v>INST CC, ATE 1/0 AWG - POST CONCRETO</x:v>
      </x:c>
      <x:c r="E342" s="35" t="str">
        <x:v>SERVIÇO 073</x:v>
      </x:c>
      <x:c r="F342" s="131" t="n">
        <x:v>0.195</x:v>
      </x:c>
      <x:c r="G342" s="38" t="n">
        <x:v>933.88</x:v>
      </x:c>
      <x:c r="H342" s="38" t="n">
        <x:v>897</x:v>
      </x:c>
      <x:c r="I342" s="38" t="n">
        <x:f>H342-G342</x:f>
        <x:v>-36.879999999999995</x:v>
      </x:c>
      <x:c r="J342" s="112" t="n">
        <x:v>3</x:v>
      </x:c>
      <x:c r="K342" s="38" t="n">
        <x:v>578.08</x:v>
      </x:c>
      <x:c r="L342" s="38" t="n">
        <x:v>355.8</x:v>
      </x:c>
    </x:row>
    <x:row r="343">
      <x:c r="A343" s="117" t="str">
        <x:v>DISPONIBILIDADE O&amp;M</x:v>
      </x:c>
      <x:c r="B343" s="117" t="str">
        <x:v>O&amp;M</x:v>
      </x:c>
      <x:c r="C343" s="35" t="str">
        <x:v>5400099501</x:v>
      </x:c>
      <x:c r="D343" s="134" t="str">
        <x:v>REGUL CC, ATE 1/0AWG-POST MAD</x:v>
      </x:c>
      <x:c r="E343" s="35" t="str">
        <x:v>SERVIÇO 073</x:v>
      </x:c>
      <x:c r="F343" s="131" t="n">
        <x:v>0.479</x:v>
      </x:c>
      <x:c r="G343" s="38" t="n">
        <x:v>910.41</x:v>
      </x:c>
      <x:c r="H343" s="38" t="n">
        <x:v>100.05</x:v>
      </x:c>
      <x:c r="I343" s="38" t="n">
        <x:f>H343-G343</x:f>
        <x:v>-810.36</x:v>
      </x:c>
      <x:c r="J343" s="112" t="n">
        <x:v>3</x:v>
      </x:c>
      <x:c r="K343" s="38" t="n">
        <x:v>365.32</x:v>
      </x:c>
      <x:c r="L343" s="38" t="n">
        <x:v>545.1</x:v>
      </x:c>
    </x:row>
    <x:row r="344">
      <x:c r="A344" s="117" t="str">
        <x:v>DISPONIBILIDADE O&amp;M</x:v>
      </x:c>
      <x:c r="B344" s="117" t="str">
        <x:v>O&amp;M</x:v>
      </x:c>
      <x:c r="C344" s="35" t="str">
        <x:v>5400099149</x:v>
      </x:c>
      <x:c r="D344" s="134" t="str">
        <x:v>ESCORA SUBSOLO DUPLA - ESD - INSTALAÇÃO</x:v>
      </x:c>
      <x:c r="E344" s="35" t="str">
        <x:v>SERVIÇO 073</x:v>
      </x:c>
      <x:c r="F344" s="131" t="n">
        <x:v>1</x:v>
      </x:c>
      <x:c r="G344" s="38" t="n">
        <x:v>898.02</x:v>
      </x:c>
      <x:c r="H344" s="38" t="n">
        <x:v>342.03</x:v>
      </x:c>
      <x:c r="I344" s="38" t="n">
        <x:f>H344-G344</x:f>
        <x:v>-555.99</x:v>
      </x:c>
      <x:c r="J344" s="112" t="n">
        <x:v>1</x:v>
      </x:c>
      <x:c r="K344" s="38" t="n">
        <x:v>0</x:v>
      </x:c>
      <x:c r="L344" s="38" t="n">
        <x:v>898.02</x:v>
      </x:c>
    </x:row>
    <x:row r="345">
      <x:c r="A345" s="117" t="str">
        <x:v>DISPONIBILIDADE O&amp;M</x:v>
      </x:c>
      <x:c r="B345" s="117" t="str">
        <x:v>O&amp;M</x:v>
      </x:c>
      <x:c r="C345" s="35" t="str">
        <x:v>5400099117</x:v>
      </x:c>
      <x:c r="D345" s="134" t="str">
        <x:v>RET CORTA-CIRCUITO BT LM</x:v>
      </x:c>
      <x:c r="E345" s="35" t="str">
        <x:v>SERVIÇO 073</x:v>
      </x:c>
      <x:c r="F345" s="131" t="n">
        <x:v>45</x:v>
      </x:c>
      <x:c r="G345" s="38" t="n">
        <x:v>878.4</x:v>
      </x:c>
      <x:c r="H345" s="38" t="n">
        <x:v>11215.35</x:v>
      </x:c>
      <x:c r="I345" s="38" t="n">
        <x:f>H345-G345</x:f>
        <x:v>10336.95</x:v>
      </x:c>
      <x:c r="J345" s="112" t="n">
        <x:v>40</x:v>
      </x:c>
      <x:c r="K345" s="38" t="n">
        <x:v>0</x:v>
      </x:c>
      <x:c r="L345" s="38" t="n">
        <x:v>878.4</x:v>
      </x:c>
    </x:row>
    <x:row r="346">
      <x:c r="A346" s="117" t="str">
        <x:v>DISPONIBILIDADE O&amp;M</x:v>
      </x:c>
      <x:c r="B346" s="117" t="str">
        <x:v>O&amp;M</x:v>
      </x:c>
      <x:c r="C346" s="35" t="str">
        <x:v>5400099160</x:v>
      </x:c>
      <x:c r="D346" s="134" t="str">
        <x:v>ESTAI POSTE-POSTE/CONTRAPOSTE JÁ IMPLANT</x:v>
      </x:c>
      <x:c r="E346" s="35" t="str">
        <x:v>SERVIÇO 073</x:v>
      </x:c>
      <x:c r="F346" s="131" t="n">
        <x:v>2</x:v>
      </x:c>
      <x:c r="G346" s="38" t="n">
        <x:v>868.72</x:v>
      </x:c>
      <x:c r="H346" s="38" t="n">
        <x:v>736.12</x:v>
      </x:c>
      <x:c r="I346" s="38" t="n">
        <x:f>H346-G346</x:f>
        <x:v>-132.60000000000002</x:v>
      </x:c>
      <x:c r="J346" s="112" t="n">
        <x:v>2</x:v>
      </x:c>
      <x:c r="K346" s="38" t="n">
        <x:v>0</x:v>
      </x:c>
      <x:c r="L346" s="38" t="n">
        <x:v>868.72</x:v>
      </x:c>
    </x:row>
    <x:row r="347">
      <x:c r="A347" s="117" t="str">
        <x:v>DISPONIBILIDADE O&amp;M</x:v>
      </x:c>
      <x:c r="B347" s="117" t="str">
        <x:v>O&amp;M</x:v>
      </x:c>
      <x:c r="C347" s="35" t="str">
        <x:v>5400099490</x:v>
      </x:c>
      <x:c r="D347" s="134" t="str">
        <x:v>REAPROVEITAMENTO DA CAVA, POR UM poste</x:v>
      </x:c>
      <x:c r="E347" s="35" t="str">
        <x:v>SERVIÇO 073</x:v>
      </x:c>
      <x:c r="F347" s="131" t="n">
        <x:v>4</x:v>
      </x:c>
      <x:c r="G347" s="38" t="n">
        <x:v>859</x:v>
      </x:c>
      <x:c r="H347" s="38" t="n">
        <x:v>0</x:v>
      </x:c>
      <x:c r="I347" s="38" t="n">
        <x:f>H347-G347</x:f>
        <x:v>-859</x:v>
      </x:c>
      <x:c r="J347" s="112" t="n">
        <x:v>3</x:v>
      </x:c>
      <x:c r="K347" s="38" t="n">
        <x:v>0</x:v>
      </x:c>
      <x:c r="L347" s="38" t="n">
        <x:v>859</x:v>
      </x:c>
    </x:row>
    <x:row r="348">
      <x:c r="A348" s="117" t="str">
        <x:v>DISPONIBILIDADE O&amp;M</x:v>
      </x:c>
      <x:c r="B348" s="117" t="str">
        <x:v>O&amp;M</x:v>
      </x:c>
      <x:c r="C348" s="35" t="str">
        <x:v>5400099559</x:v>
      </x:c>
      <x:c r="D348" s="134" t="str">
        <x:v>RETIR CRUZ MT,C/2 CONEX FEIT C/CONEC CUN</x:v>
      </x:c>
      <x:c r="E348" s="35" t="str">
        <x:v>SERVIÇO 073</x:v>
      </x:c>
      <x:c r="F348" s="131" t="n">
        <x:v>11</x:v>
      </x:c>
      <x:c r="G348" s="38" t="n">
        <x:v>818.14</x:v>
      </x:c>
      <x:c r="H348" s="38" t="n">
        <x:v>3594.58</x:v>
      </x:c>
      <x:c r="I348" s="38" t="n">
        <x:f>H348-G348</x:f>
        <x:v>2776.44</x:v>
      </x:c>
      <x:c r="J348" s="112" t="n">
        <x:v>9</x:v>
      </x:c>
      <x:c r="K348" s="38" t="n">
        <x:v>622.94</x:v>
      </x:c>
      <x:c r="L348" s="38" t="n">
        <x:v>195.2</x:v>
      </x:c>
    </x:row>
    <x:row r="349">
      <x:c r="A349" s="117" t="str">
        <x:v>DISPONIBILIDADE O&amp;M</x:v>
      </x:c>
      <x:c r="B349" s="117" t="str">
        <x:v>O&amp;M</x:v>
      </x:c>
      <x:c r="C349" s="35" t="str">
        <x:v>5400099564</x:v>
      </x:c>
      <x:c r="D349" s="134" t="str">
        <x:v>RETIR DE POSTES ACIMA DE 15 METROS</x:v>
      </x:c>
      <x:c r="E349" s="35" t="str">
        <x:v>SERVIÇO 073</x:v>
      </x:c>
      <x:c r="F349" s="131" t="n">
        <x:v>1</x:v>
      </x:c>
      <x:c r="G349" s="38" t="n">
        <x:v>815.05</x:v>
      </x:c>
      <x:c r="H349" s="38" t="n">
        <x:v>599.01</x:v>
      </x:c>
      <x:c r="I349" s="38" t="n">
        <x:f>H349-G349</x:f>
        <x:v>-216.03999999999996</x:v>
      </x:c>
      <x:c r="J349" s="112" t="n">
        <x:v>1</x:v>
      </x:c>
      <x:c r="K349" s="38" t="n">
        <x:v>0</x:v>
      </x:c>
      <x:c r="L349" s="38" t="n">
        <x:v>815.05</x:v>
      </x:c>
    </x:row>
    <x:row r="350">
      <x:c r="A350" s="117" t="str">
        <x:v>DISPONIBILIDADE O&amp;M</x:v>
      </x:c>
      <x:c r="B350" s="117" t="str">
        <x:v>O&amp;M</x:v>
      </x:c>
      <x:c r="C350" s="35" t="str">
        <x:v>5400099679</x:v>
      </x:c>
      <x:c r="D350" s="134" t="str">
        <x:v>SUBS CONEC TIPO CUNHA P/DERIV BT</x:v>
      </x:c>
      <x:c r="E350" s="35" t="str">
        <x:v>SERVIÇO 073</x:v>
      </x:c>
      <x:c r="F350" s="131" t="n">
        <x:v>23</x:v>
      </x:c>
      <x:c r="G350" s="38" t="n">
        <x:v>803.87</x:v>
      </x:c>
      <x:c r="H350" s="38" t="n">
        <x:v>5801.75</x:v>
      </x:c>
      <x:c r="I350" s="38" t="n">
        <x:f>H350-G350</x:f>
        <x:v>4997.88</x:v>
      </x:c>
      <x:c r="J350" s="112" t="n">
        <x:v>3</x:v>
      </x:c>
      <x:c r="K350" s="38" t="n">
        <x:v>78.09</x:v>
      </x:c>
      <x:c r="L350" s="38" t="n">
        <x:v>725.78</x:v>
      </x:c>
    </x:row>
    <x:row r="351">
      <x:c r="A351" s="117" t="str">
        <x:v>DISPONIBILIDADE O&amp;M</x:v>
      </x:c>
      <x:c r="B351" s="117" t="str">
        <x:v>O&amp;M</x:v>
      </x:c>
      <x:c r="C351" s="35" t="str">
        <x:v>5400099453</x:v>
      </x:c>
      <x:c r="D351" s="134" t="str">
        <x:v>PARA-RAIOS 2 PECAS-RETIR C/RD ENERG</x:v>
      </x:c>
      <x:c r="E351" s="35" t="str">
        <x:v>SERVIÇO 073</x:v>
      </x:c>
      <x:c r="F351" s="131" t="n">
        <x:v>1</x:v>
      </x:c>
      <x:c r="G351" s="38" t="n">
        <x:v>780.5</x:v>
      </x:c>
      <x:c r="H351" s="38" t="n">
        <x:v>245.23</x:v>
      </x:c>
      <x:c r="I351" s="38" t="n">
        <x:f>H351-G351</x:f>
        <x:v>-535.27</x:v>
      </x:c>
      <x:c r="J351" s="112" t="n">
        <x:v>1</x:v>
      </x:c>
      <x:c r="K351" s="38" t="n">
        <x:v>0</x:v>
      </x:c>
      <x:c r="L351" s="38" t="n">
        <x:v>780.5</x:v>
      </x:c>
    </x:row>
    <x:row r="352">
      <x:c r="A352" s="117" t="str">
        <x:v>DISPONIBILIDADE O&amp;M</x:v>
      </x:c>
      <x:c r="B352" s="117" t="str">
        <x:v>O&amp;M</x:v>
      </x:c>
      <x:c r="C352" s="35" t="str">
        <x:v>5400099259</x:v>
      </x:c>
      <x:c r="D352" s="134" t="str">
        <x:v>INST EMENDA PONTA CB 4/0AWG E/OU 750MCM</x:v>
      </x:c>
      <x:c r="E352" s="35" t="str">
        <x:v>SERVIÇO 073</x:v>
      </x:c>
      <x:c r="F352" s="131" t="n">
        <x:v>9</x:v>
      </x:c>
      <x:c r="G352" s="38" t="n">
        <x:v>773.43</x:v>
      </x:c>
      <x:c r="H352" s="38" t="n">
        <x:v>0</x:v>
      </x:c>
      <x:c r="I352" s="38" t="n">
        <x:f>H352-G352</x:f>
        <x:v>-773.43</x:v>
      </x:c>
      <x:c r="J352" s="112" t="n">
        <x:v>2</x:v>
      </x:c>
      <x:c r="K352" s="38" t="n">
        <x:v>0</x:v>
      </x:c>
      <x:c r="L352" s="38" t="n">
        <x:v>773.43</x:v>
      </x:c>
    </x:row>
    <x:row r="353">
      <x:c r="A353" s="117" t="str">
        <x:v>DISPONIBILIDADE O&amp;M</x:v>
      </x:c>
      <x:c r="B353" s="117" t="str">
        <x:v>O&amp;M</x:v>
      </x:c>
      <x:c r="C353" s="35" t="str">
        <x:v>5400099433</x:v>
      </x:c>
      <x:c r="D353" s="134" t="str">
        <x:v>N4, B4, M4, T4, E4 BIFASICA - RETIRADA</x:v>
      </x:c>
      <x:c r="E353" s="35" t="str">
        <x:v>SERVIÇO 073</x:v>
      </x:c>
      <x:c r="F353" s="131" t="n">
        <x:v>2</x:v>
      </x:c>
      <x:c r="G353" s="38" t="n">
        <x:v>732.08</x:v>
      </x:c>
      <x:c r="H353" s="38" t="n">
        <x:v>2131.32</x:v>
      </x:c>
      <x:c r="I353" s="38" t="n">
        <x:f>H353-G353</x:f>
        <x:v>1399.2400000000002</x:v>
      </x:c>
      <x:c r="J353" s="112" t="n">
        <x:v>2</x:v>
      </x:c>
      <x:c r="K353" s="38" t="n">
        <x:v>0</x:v>
      </x:c>
      <x:c r="L353" s="38" t="n">
        <x:v>732.08</x:v>
      </x:c>
    </x:row>
    <x:row r="354">
      <x:c r="A354" s="117" t="str">
        <x:v>DISPONIBILIDADE O&amp;M</x:v>
      </x:c>
      <x:c r="B354" s="117" t="str">
        <x:v>O&amp;M</x:v>
      </x:c>
      <x:c r="C354" s="35" t="str">
        <x:v>5400099728</x:v>
      </x:c>
      <x:c r="D354" s="134" t="str">
        <x:v>TRAVESSIA BAIXA TENSAO (TBT-TRIF)-RETIR</x:v>
      </x:c>
      <x:c r="E354" s="35" t="str">
        <x:v>SERVIÇO 073</x:v>
      </x:c>
      <x:c r="F354" s="131" t="n">
        <x:v>2</x:v>
      </x:c>
      <x:c r="G354" s="38" t="n">
        <x:v>722.3</x:v>
      </x:c>
      <x:c r="H354" s="38" t="n">
        <x:v>0</x:v>
      </x:c>
      <x:c r="I354" s="38" t="n">
        <x:f>H354-G354</x:f>
        <x:v>-722.3</x:v>
      </x:c>
      <x:c r="J354" s="112" t="n">
        <x:v>2</x:v>
      </x:c>
      <x:c r="K354" s="38" t="n">
        <x:v>0</x:v>
      </x:c>
      <x:c r="L354" s="38" t="n">
        <x:v>722.3</x:v>
      </x:c>
    </x:row>
    <x:row r="355">
      <x:c r="A355" s="117" t="str">
        <x:v>DISPONIBILIDADE O&amp;M</x:v>
      </x:c>
      <x:c r="B355" s="117" t="str">
        <x:v>O&amp;M</x:v>
      </x:c>
      <x:c r="C355" s="35" t="str">
        <x:v>5400099748</x:v>
      </x:c>
      <x:c r="D355" s="134" t="str">
        <x:v>U4 - MONTAGEM C/ REDE ENERG</x:v>
      </x:c>
      <x:c r="E355" s="35" t="str">
        <x:v>SERVIÇO 073</x:v>
      </x:c>
      <x:c r="F355" s="131" t="n">
        <x:v>1</x:v>
      </x:c>
      <x:c r="G355" s="38" t="n">
        <x:v>721.69</x:v>
      </x:c>
      <x:c r="H355" s="38" t="n">
        <x:v>500.74</x:v>
      </x:c>
      <x:c r="I355" s="38" t="n">
        <x:f>H355-G355</x:f>
        <x:v>-220.95000000000005</x:v>
      </x:c>
      <x:c r="J355" s="112" t="n">
        <x:v>1</x:v>
      </x:c>
      <x:c r="K355" s="38" t="n">
        <x:v>0</x:v>
      </x:c>
      <x:c r="L355" s="38" t="n">
        <x:v>721.69</x:v>
      </x:c>
    </x:row>
    <x:row r="356">
      <x:c r="A356" s="117" t="str">
        <x:v>DISPONIBILIDADE O&amp;M</x:v>
      </x:c>
      <x:c r="B356" s="117" t="str">
        <x:v>O&amp;M</x:v>
      </x:c>
      <x:c r="C356" s="35" t="str">
        <x:v>5400099750</x:v>
      </x:c>
      <x:c r="D356" s="134" t="str">
        <x:v>U4 - RETIRADA C/ REDE ENERG</x:v>
      </x:c>
      <x:c r="E356" s="35" t="str">
        <x:v>SERVIÇO 073</x:v>
      </x:c>
      <x:c r="F356" s="131" t="n">
        <x:v>1</x:v>
      </x:c>
      <x:c r="G356" s="38" t="n">
        <x:v>721.69</x:v>
      </x:c>
      <x:c r="H356" s="38" t="n">
        <x:v>321.92</x:v>
      </x:c>
      <x:c r="I356" s="38" t="n">
        <x:f>H356-G356</x:f>
        <x:v>-399.77000000000004</x:v>
      </x:c>
      <x:c r="J356" s="112" t="n">
        <x:v>1</x:v>
      </x:c>
      <x:c r="K356" s="38" t="n">
        <x:v>0</x:v>
      </x:c>
      <x:c r="L356" s="38" t="n">
        <x:v>721.69</x:v>
      </x:c>
    </x:row>
    <x:row r="357">
      <x:c r="A357" s="117" t="str">
        <x:v>DISPONIBILIDADE O&amp;M</x:v>
      </x:c>
      <x:c r="B357" s="117" t="str">
        <x:v>O&amp;M</x:v>
      </x:c>
      <x:c r="C357" s="35" t="str">
        <x:v>5400099228</x:v>
      </x:c>
      <x:c r="D357" s="134" t="str">
        <x:v>INST CC, ATE 1/0 AWG - POSTE MAD</x:v>
      </x:c>
      <x:c r="E357" s="35" t="str">
        <x:v>SERVIÇO 073</x:v>
      </x:c>
      <x:c r="F357" s="131" t="n">
        <x:v>0.142</x:v>
      </x:c>
      <x:c r="G357" s="38" t="n">
        <x:v>706.54</x:v>
      </x:c>
      <x:c r="H357" s="38" t="n">
        <x:v>653.2</x:v>
      </x:c>
      <x:c r="I357" s="38" t="n">
        <x:f>H357-G357</x:f>
        <x:v>-53.33999999999992</x:v>
      </x:c>
      <x:c r="J357" s="112" t="n">
        <x:v>1</x:v>
      </x:c>
      <x:c r="K357" s="38" t="n">
        <x:v>0</x:v>
      </x:c>
      <x:c r="L357" s="38" t="n">
        <x:v>706.54</x:v>
      </x:c>
    </x:row>
    <x:row r="358">
      <x:c r="A358" s="117" t="str">
        <x:v>DISPONIBILIDADE O&amp;M</x:v>
      </x:c>
      <x:c r="B358" s="117" t="str">
        <x:v>O&amp;M</x:v>
      </x:c>
      <x:c r="C358" s="35" t="str">
        <x:v>5400099064</x:v>
      </x:c>
      <x:c r="D358" s="134" t="str">
        <x:v>CE1 - MONTAGEM</x:v>
      </x:c>
      <x:c r="E358" s="35" t="str">
        <x:v>SERVIÇO 073</x:v>
      </x:c>
      <x:c r="F358" s="131" t="n">
        <x:v>6</x:v>
      </x:c>
      <x:c r="G358" s="38" t="n">
        <x:v>688.14</x:v>
      </x:c>
      <x:c r="H358" s="38" t="n">
        <x:v>3607.5</x:v>
      </x:c>
      <x:c r="I358" s="38" t="n">
        <x:f>H358-G358</x:f>
        <x:v>2919.36</x:v>
      </x:c>
      <x:c r="J358" s="112" t="n">
        <x:v>3</x:v>
      </x:c>
      <x:c r="K358" s="38" t="n">
        <x:v>0</x:v>
      </x:c>
      <x:c r="L358" s="38" t="n">
        <x:v>688.14</x:v>
      </x:c>
    </x:row>
    <x:row r="359">
      <x:c r="A359" s="117" t="str">
        <x:v>DISPONIBILIDADE O&amp;M</x:v>
      </x:c>
      <x:c r="B359" s="117" t="str">
        <x:v>O&amp;M</x:v>
      </x:c>
      <x:c r="C359" s="35" t="str">
        <x:v>5400099458</x:v>
      </x:c>
      <x:c r="D359" s="134" t="str">
        <x:v>PARA-RAIOS DE BT - RETIRADA</x:v>
      </x:c>
      <x:c r="E359" s="35" t="str">
        <x:v>SERVIÇO 073</x:v>
      </x:c>
      <x:c r="F359" s="131" t="n">
        <x:v>30</x:v>
      </x:c>
      <x:c r="G359" s="38" t="n">
        <x:v>627.78</x:v>
      </x:c>
      <x:c r="H359" s="38" t="n">
        <x:v>7476.9</x:v>
      </x:c>
      <x:c r="I359" s="38" t="n">
        <x:f>H359-G359</x:f>
        <x:v>6849.12</x:v>
      </x:c>
      <x:c r="J359" s="112" t="n">
        <x:v>17</x:v>
      </x:c>
      <x:c r="K359" s="38" t="n">
        <x:v>0</x:v>
      </x:c>
      <x:c r="L359" s="38" t="n">
        <x:v>627.78</x:v>
      </x:c>
    </x:row>
    <x:row r="360">
      <x:c r="A360" s="117" t="str">
        <x:v>DISPONIBILIDADE O&amp;M</x:v>
      </x:c>
      <x:c r="B360" s="117" t="str">
        <x:v>O&amp;M</x:v>
      </x:c>
      <x:c r="C360" s="35" t="str">
        <x:v>5400099170</x:v>
      </x:c>
      <x:c r="D360" s="134" t="str">
        <x:v>ESTRUTURA CN3 - ACRÉSCIMO</x:v>
      </x:c>
      <x:c r="E360" s="35" t="str">
        <x:v>SERVIÇO 073</x:v>
      </x:c>
      <x:c r="F360" s="131" t="n">
        <x:v>1</x:v>
      </x:c>
      <x:c r="G360" s="38" t="n">
        <x:v>595.42</x:v>
      </x:c>
      <x:c r="H360" s="38" t="n">
        <x:v>0</x:v>
      </x:c>
      <x:c r="I360" s="38" t="n">
        <x:f>H360-G360</x:f>
        <x:v>-595.42</x:v>
      </x:c>
      <x:c r="J360" s="112" t="n">
        <x:v>1</x:v>
      </x:c>
      <x:c r="K360" s="38" t="n">
        <x:v>0</x:v>
      </x:c>
      <x:c r="L360" s="38" t="n">
        <x:v>595.42</x:v>
      </x:c>
    </x:row>
    <x:row r="361">
      <x:c r="A361" s="117" t="str">
        <x:v>DISPONIBILIDADE O&amp;M</x:v>
      </x:c>
      <x:c r="B361" s="117" t="str">
        <x:v>O&amp;M</x:v>
      </x:c>
      <x:c r="C361" s="35" t="str">
        <x:v>5400099442</x:v>
      </x:c>
      <x:c r="D361" s="134" t="str">
        <x:v>NIVELAR ESTRUTURA POR POSTE - MONTAGEM</x:v>
      </x:c>
      <x:c r="E361" s="35" t="str">
        <x:v>SERVIÇO 073</x:v>
      </x:c>
      <x:c r="F361" s="131" t="n">
        <x:v>12</x:v>
      </x:c>
      <x:c r="G361" s="38" t="n">
        <x:v>591.51</x:v>
      </x:c>
      <x:c r="H361" s="38" t="n">
        <x:v>6154.92</x:v>
      </x:c>
      <x:c r="I361" s="38" t="n">
        <x:f>H361-G361</x:f>
        <x:v>5563.41</x:v>
      </x:c>
      <x:c r="J361" s="112" t="n">
        <x:v>10</x:v>
      </x:c>
      <x:c r="K361" s="38" t="n">
        <x:v>518.31</x:v>
      </x:c>
      <x:c r="L361" s="38" t="n">
        <x:v>73.2</x:v>
      </x:c>
    </x:row>
    <x:row r="362">
      <x:c r="A362" s="117" t="str">
        <x:v>DISPONIBILIDADE O&amp;M</x:v>
      </x:c>
      <x:c r="B362" s="117" t="str">
        <x:v>O&amp;M</x:v>
      </x:c>
      <x:c r="C362" s="35" t="str">
        <x:v>5400099116</x:v>
      </x:c>
      <x:c r="D362" s="134" t="str">
        <x:v>INST CORTA-CIRCUITO BT LM</x:v>
      </x:c>
      <x:c r="E362" s="35" t="str">
        <x:v>SERVIÇO 073</x:v>
      </x:c>
      <x:c r="F362" s="131" t="n">
        <x:v>12</x:v>
      </x:c>
      <x:c r="G362" s="38" t="n">
        <x:v>585.6</x:v>
      </x:c>
      <x:c r="H362" s="38" t="n">
        <x:v>4350.48</x:v>
      </x:c>
      <x:c r="I362" s="38" t="n">
        <x:f>H362-G362</x:f>
        <x:v>3764.8799999999997</x:v>
      </x:c>
      <x:c r="J362" s="112" t="n">
        <x:v>12</x:v>
      </x:c>
      <x:c r="K362" s="38" t="n">
        <x:v>0</x:v>
      </x:c>
      <x:c r="L362" s="38" t="n">
        <x:v>585.6</x:v>
      </x:c>
    </x:row>
    <x:row r="363">
      <x:c r="A363" s="117" t="str">
        <x:v>DISPONIBILIDADE O&amp;M</x:v>
      </x:c>
      <x:c r="B363" s="117" t="str">
        <x:v>O&amp;M</x:v>
      </x:c>
      <x:c r="C363" s="35" t="str">
        <x:v>5400099324</x:v>
      </x:c>
      <x:c r="D363" s="134" t="str">
        <x:v>ISOLADOR OU CADEIA DE SUSPENSAO-RETIRADA</x:v>
      </x:c>
      <x:c r="E363" s="35" t="str">
        <x:v>SERVIÇO 073</x:v>
      </x:c>
      <x:c r="F363" s="131" t="n">
        <x:v>14</x:v>
      </x:c>
      <x:c r="G363" s="38" t="n">
        <x:v>583.12</x:v>
      </x:c>
      <x:c r="H363" s="38" t="n">
        <x:v>2931.6</x:v>
      </x:c>
      <x:c r="I363" s="38" t="n">
        <x:f>H363-G363</x:f>
        <x:v>2348.48</x:v>
      </x:c>
      <x:c r="J363" s="112" t="n">
        <x:v>9</x:v>
      </x:c>
      <x:c r="K363" s="38" t="n">
        <x:v>159.8</x:v>
      </x:c>
      <x:c r="L363" s="38" t="n">
        <x:v>423.32</x:v>
      </x:c>
    </x:row>
    <x:row r="364">
      <x:c r="A364" s="117" t="str">
        <x:v>DISPONIBILIDADE O&amp;M</x:v>
      </x:c>
      <x:c r="B364" s="117" t="str">
        <x:v>O&amp;M</x:v>
      </x:c>
      <x:c r="C364" s="35" t="str">
        <x:v>5400099547</x:v>
      </x:c>
      <x:c r="D364" s="134" t="str">
        <x:v>RETIR CH FACA TRIP ABER SOB CARGA, P/UN</x:v>
      </x:c>
      <x:c r="E364" s="35" t="str">
        <x:v>SERVIÇO 073</x:v>
      </x:c>
      <x:c r="F364" s="131" t="n">
        <x:v>1</x:v>
      </x:c>
      <x:c r="G364" s="38" t="n">
        <x:v>578.34</x:v>
      </x:c>
      <x:c r="H364" s="38" t="n">
        <x:v>508.18</x:v>
      </x:c>
      <x:c r="I364" s="38" t="n">
        <x:f>H364-G364</x:f>
        <x:v>-70.16000000000003</x:v>
      </x:c>
      <x:c r="J364" s="112" t="n">
        <x:v>1</x:v>
      </x:c>
      <x:c r="K364" s="38" t="n">
        <x:v>0</x:v>
      </x:c>
      <x:c r="L364" s="38" t="n">
        <x:v>578.34</x:v>
      </x:c>
    </x:row>
    <x:row r="365">
      <x:c r="A365" s="117" t="str">
        <x:v>DISPONIBILIDADE O&amp;M</x:v>
      </x:c>
      <x:c r="B365" s="117" t="str">
        <x:v>O&amp;M</x:v>
      </x:c>
      <x:c r="C365" s="35" t="str">
        <x:v>5400099181</x:v>
      </x:c>
      <x:c r="D365" s="134" t="str">
        <x:v>ESTRUTURAS U1-U2-U3-U5 - ACRÉSCIMO</x:v>
      </x:c>
      <x:c r="E365" s="35" t="str">
        <x:v>SERVIÇO 073</x:v>
      </x:c>
      <x:c r="F365" s="131" t="n">
        <x:v>11</x:v>
      </x:c>
      <x:c r="G365" s="38" t="n">
        <x:v>536.8</x:v>
      </x:c>
      <x:c r="H365" s="38" t="n">
        <x:v>0</x:v>
      </x:c>
      <x:c r="I365" s="38" t="n">
        <x:f>H365-G365</x:f>
        <x:v>-536.8</x:v>
      </x:c>
      <x:c r="J365" s="112" t="n">
        <x:v>11</x:v>
      </x:c>
      <x:c r="K365" s="38" t="n">
        <x:v>0</x:v>
      </x:c>
      <x:c r="L365" s="38" t="n">
        <x:v>536.8</x:v>
      </x:c>
    </x:row>
    <x:row r="366">
      <x:c r="A366" s="117" t="str">
        <x:v>DISPONIBILIDADE O&amp;M</x:v>
      </x:c>
      <x:c r="B366" s="117" t="str">
        <x:v>O&amp;M</x:v>
      </x:c>
      <x:c r="C366" s="35" t="str">
        <x:v>5400099553</x:v>
      </x:c>
      <x:c r="D366" s="134" t="str">
        <x:v>RETIR CONEC P/LINHA VIVA C/O CONE ESTRI</x:v>
      </x:c>
      <x:c r="E366" s="35" t="str">
        <x:v>SERVIÇO 073</x:v>
      </x:c>
      <x:c r="F366" s="131" t="n">
        <x:v>7</x:v>
      </x:c>
      <x:c r="G366" s="38" t="n">
        <x:v>478.82</x:v>
      </x:c>
      <x:c r="H366" s="38" t="n">
        <x:v>783.93</x:v>
      </x:c>
      <x:c r="I366" s="38" t="n">
        <x:f>H366-G366</x:f>
        <x:v>305.10999999999996</x:v>
      </x:c>
      <x:c r="J366" s="112" t="n">
        <x:v>3</x:v>
      </x:c>
      <x:c r="K366" s="38" t="n">
        <x:v>0</x:v>
      </x:c>
      <x:c r="L366" s="38" t="n">
        <x:v>478.82</x:v>
      </x:c>
    </x:row>
    <x:row r="367">
      <x:c r="A367" s="117" t="str">
        <x:v>DISPONIBILIDADE O&amp;M</x:v>
      </x:c>
      <x:c r="B367" s="117" t="str">
        <x:v>O&amp;M</x:v>
      </x:c>
      <x:c r="C367" s="35" t="str">
        <x:v>5400099229</x:v>
      </x:c>
      <x:c r="D367" s="134" t="str">
        <x:v>INST CC, MAIOR QUE 1/0 AWG - POST CONC</x:v>
      </x:c>
      <x:c r="E367" s="35" t="str">
        <x:v>SERVIÇO 073</x:v>
      </x:c>
      <x:c r="F367" s="131" t="n">
        <x:v>0.09</x:v>
      </x:c>
      <x:c r="G367" s="38" t="n">
        <x:v>445.78</x:v>
      </x:c>
      <x:c r="H367" s="38" t="n">
        <x:v>520.2</x:v>
      </x:c>
      <x:c r="I367" s="38" t="n">
        <x:f>H367-G367</x:f>
        <x:v>74.42000000000007</x:v>
      </x:c>
      <x:c r="J367" s="112" t="n">
        <x:v>1</x:v>
      </x:c>
      <x:c r="K367" s="38" t="n">
        <x:v>445.78</x:v>
      </x:c>
      <x:c r="L367" s="38" t="n">
        <x:v>0</x:v>
      </x:c>
    </x:row>
    <x:row r="368">
      <x:c r="A368" s="117" t="str">
        <x:v>DISPONIBILIDADE O&amp;M</x:v>
      </x:c>
      <x:c r="B368" s="117" t="str">
        <x:v>O&amp;M</x:v>
      </x:c>
      <x:c r="C368" s="35" t="str">
        <x:v>5400099685</x:v>
      </x:c>
      <x:c r="D368" s="134" t="str">
        <x:v>SUBS CORDOA. ESTAI HASTE ANCORA EXISTEN</x:v>
      </x:c>
      <x:c r="E368" s="35" t="str">
        <x:v>SERVIÇO 073</x:v>
      </x:c>
      <x:c r="F368" s="131" t="n">
        <x:v>1</x:v>
      </x:c>
      <x:c r="G368" s="38" t="n">
        <x:v>439.24</x:v>
      </x:c>
      <x:c r="H368" s="38" t="n">
        <x:v>919.09</x:v>
      </x:c>
      <x:c r="I368" s="38" t="n">
        <x:f>H368-G368</x:f>
        <x:v>479.85</x:v>
      </x:c>
      <x:c r="J368" s="112" t="n">
        <x:v>1</x:v>
      </x:c>
      <x:c r="K368" s="38" t="n">
        <x:v>0</x:v>
      </x:c>
      <x:c r="L368" s="38" t="n">
        <x:v>439.24</x:v>
      </x:c>
    </x:row>
    <x:row r="369">
      <x:c r="A369" s="117" t="str">
        <x:v>DISPONIBILIDADE O&amp;M</x:v>
      </x:c>
      <x:c r="B369" s="117" t="str">
        <x:v>O&amp;M</x:v>
      </x:c>
      <x:c r="C369" s="35" t="str">
        <x:v>5400099066</x:v>
      </x:c>
      <x:c r="D369" s="134" t="str">
        <x:v>CE1A - RETIRADA</x:v>
      </x:c>
      <x:c r="E369" s="35" t="str">
        <x:v>SERVIÇO 073</x:v>
      </x:c>
      <x:c r="F369" s="131" t="n">
        <x:v>3</x:v>
      </x:c>
      <x:c r="G369" s="38" t="n">
        <x:v>422.34</x:v>
      </x:c>
      <x:c r="H369" s="38" t="n">
        <x:v>1047.39</x:v>
      </x:c>
      <x:c r="I369" s="38" t="n">
        <x:f>H369-G369</x:f>
        <x:v>625.0500000000002</x:v>
      </x:c>
      <x:c r="J369" s="112" t="n">
        <x:v>3</x:v>
      </x:c>
      <x:c r="K369" s="38" t="n">
        <x:v>281.56</x:v>
      </x:c>
      <x:c r="L369" s="38" t="n">
        <x:v>140.78</x:v>
      </x:c>
    </x:row>
    <x:row r="370">
      <x:c r="A370" s="117" t="str">
        <x:v>DISPONIBILIDADE O&amp;M</x:v>
      </x:c>
      <x:c r="B370" s="117" t="str">
        <x:v>O&amp;M</x:v>
      </x:c>
      <x:c r="C370" s="35" t="str">
        <x:v>5400099522</x:v>
      </x:c>
      <x:c r="D370" s="134" t="str">
        <x:v>RETIR AFASTADOR AS|AFASTADOR SUP TIPO L</x:v>
      </x:c>
      <x:c r="E370" s="35" t="str">
        <x:v>SERVIÇO 073</x:v>
      </x:c>
      <x:c r="F370" s="131" t="n">
        <x:v>5</x:v>
      </x:c>
      <x:c r="G370" s="38" t="n">
        <x:v>414.9</x:v>
      </x:c>
      <x:c r="H370" s="38" t="n">
        <x:v>0</x:v>
      </x:c>
      <x:c r="I370" s="38" t="n">
        <x:f>H370-G370</x:f>
        <x:v>-414.9</x:v>
      </x:c>
      <x:c r="J370" s="112" t="n">
        <x:v>4</x:v>
      </x:c>
      <x:c r="K370" s="38" t="n">
        <x:v>0</x:v>
      </x:c>
      <x:c r="L370" s="38" t="n">
        <x:v>414.9</x:v>
      </x:c>
    </x:row>
    <x:row r="371">
      <x:c r="A371" s="117" t="str">
        <x:v>DISPONIBILIDADE O&amp;M</x:v>
      </x:c>
      <x:c r="B371" s="117" t="str">
        <x:v>O&amp;M</x:v>
      </x:c>
      <x:c r="C371" s="35" t="str">
        <x:v>5400099169</x:v>
      </x:c>
      <x:c r="D371" s="134" t="str">
        <x:v>ESTRUTURA CE4 - ACRESCIMO</x:v>
      </x:c>
      <x:c r="E371" s="35" t="str">
        <x:v>SERVIÇO 073</x:v>
      </x:c>
      <x:c r="F371" s="131" t="n">
        <x:v>1</x:v>
      </x:c>
      <x:c r="G371" s="38" t="n">
        <x:v>414.85</x:v>
      </x:c>
      <x:c r="H371" s="38" t="n">
        <x:v>0</x:v>
      </x:c>
      <x:c r="I371" s="38" t="n">
        <x:f>H371-G371</x:f>
        <x:v>-414.85</x:v>
      </x:c>
      <x:c r="J371" s="112" t="n">
        <x:v>1</x:v>
      </x:c>
      <x:c r="K371" s="38" t="n">
        <x:v>0</x:v>
      </x:c>
      <x:c r="L371" s="38" t="n">
        <x:v>414.85</x:v>
      </x:c>
    </x:row>
    <x:row r="372">
      <x:c r="A372" s="117" t="str">
        <x:v>DISPONIBILIDADE O&amp;M</x:v>
      </x:c>
      <x:c r="B372" s="117" t="str">
        <x:v>O&amp;M</x:v>
      </x:c>
      <x:c r="C372" s="35" t="str">
        <x:v>5400099707</x:v>
      </x:c>
      <x:c r="D372" s="134" t="str">
        <x:v>SUBS RM AER LIG (BT) TIPO WPP, P/CONDUT</x:v>
      </x:c>
      <x:c r="E372" s="35" t="str">
        <x:v>SERVIÇO 073</x:v>
      </x:c>
      <x:c r="F372" s="131" t="n">
        <x:v>7</x:v>
      </x:c>
      <x:c r="G372" s="38" t="n">
        <x:v>409.92</x:v>
      </x:c>
      <x:c r="H372" s="38" t="n">
        <x:v>3496.57</x:v>
      </x:c>
      <x:c r="I372" s="38" t="n">
        <x:f>H372-G372</x:f>
        <x:v>3086.65</x:v>
      </x:c>
      <x:c r="J372" s="112" t="n">
        <x:v>2</x:v>
      </x:c>
      <x:c r="K372" s="38" t="n">
        <x:v>0</x:v>
      </x:c>
      <x:c r="L372" s="38" t="n">
        <x:v>409.92</x:v>
      </x:c>
    </x:row>
    <x:row r="373">
      <x:c r="A373" s="117" t="str">
        <x:v>DISPONIBILIDADE O&amp;M</x:v>
      </x:c>
      <x:c r="B373" s="117" t="str">
        <x:v>O&amp;M</x:v>
      </x:c>
      <x:c r="C373" s="35" t="str">
        <x:v>5400099699</x:v>
      </x:c>
      <x:c r="D373" s="134" t="str">
        <x:v>SUBS EMENDA 750MCM E/OU 4/0AWG</x:v>
      </x:c>
      <x:c r="E373" s="35" t="str">
        <x:v>SERVIÇO 073</x:v>
      </x:c>
      <x:c r="F373" s="131" t="n">
        <x:v>1</x:v>
      </x:c>
      <x:c r="G373" s="38" t="n">
        <x:v>406.54</x:v>
      </x:c>
      <x:c r="H373" s="38" t="n">
        <x:v>0</x:v>
      </x:c>
      <x:c r="I373" s="38" t="n">
        <x:f>H373-G373</x:f>
        <x:v>-406.54</x:v>
      </x:c>
      <x:c r="J373" s="112" t="n">
        <x:v>1</x:v>
      </x:c>
      <x:c r="K373" s="38" t="n">
        <x:v>0</x:v>
      </x:c>
      <x:c r="L373" s="38" t="n">
        <x:v>406.54</x:v>
      </x:c>
    </x:row>
    <x:row r="374">
      <x:c r="A374" s="117" t="str">
        <x:v>DISPONIBILIDADE O&amp;M</x:v>
      </x:c>
      <x:c r="B374" s="117" t="str">
        <x:v>O&amp;M</x:v>
      </x:c>
      <x:c r="C374" s="35" t="str">
        <x:v>5400099496</x:v>
      </x:c>
      <x:c r="D374" s="134" t="str">
        <x:v>REGUL CA PROTG/MULT,ATE 1/0AWG-POST MAD</x:v>
      </x:c>
      <x:c r="E374" s="35" t="str">
        <x:v>SERVIÇO 073</x:v>
      </x:c>
      <x:c r="F374" s="131" t="n">
        <x:v>0.103</x:v>
      </x:c>
      <x:c r="G374" s="38" t="n">
        <x:v>376.51</x:v>
      </x:c>
      <x:c r="H374" s="38" t="n">
        <x:v>31.71</x:v>
      </x:c>
      <x:c r="I374" s="38" t="n">
        <x:f>H374-G374</x:f>
        <x:v>-344.8</x:v>
      </x:c>
      <x:c r="J374" s="112" t="n">
        <x:v>2</x:v>
      </x:c>
      <x:c r="K374" s="38" t="n">
        <x:v>0</x:v>
      </x:c>
      <x:c r="L374" s="38" t="n">
        <x:v>376.51</x:v>
      </x:c>
    </x:row>
    <x:row r="375">
      <x:c r="A375" s="117" t="str">
        <x:v>DISPONIBILIDADE O&amp;M</x:v>
      </x:c>
      <x:c r="B375" s="117" t="str">
        <x:v>O&amp;M</x:v>
      </x:c>
      <x:c r="C375" s="35" t="str">
        <x:v>5400099596</x:v>
      </x:c>
      <x:c r="D375" s="134" t="str">
        <x:v>ROCADA, POR KM, COM EQUIP DE PODA</x:v>
      </x:c>
      <x:c r="E375" s="35" t="str">
        <x:v>SERVIÇO 073</x:v>
      </x:c>
      <x:c r="F375" s="131" t="n">
        <x:v>0.07</x:v>
      </x:c>
      <x:c r="G375" s="38" t="n">
        <x:v>375.22</x:v>
      </x:c>
      <x:c r="H375" s="38" t="n">
        <x:v>0</x:v>
      </x:c>
      <x:c r="I375" s="38" t="n">
        <x:f>H375-G375</x:f>
        <x:v>-375.22</x:v>
      </x:c>
      <x:c r="J375" s="112" t="n">
        <x:v>1</x:v>
      </x:c>
      <x:c r="K375" s="38" t="n">
        <x:v>375.22</x:v>
      </x:c>
      <x:c r="L375" s="38" t="n">
        <x:v>0</x:v>
      </x:c>
    </x:row>
    <x:row r="376">
      <x:c r="A376" s="117" t="str">
        <x:v>DISPONIBILIDADE O&amp;M</x:v>
      </x:c>
      <x:c r="B376" s="117" t="str">
        <x:v>O&amp;M</x:v>
      </x:c>
      <x:c r="C376" s="35" t="str">
        <x:v>5400099068</x:v>
      </x:c>
      <x:c r="D376" s="134" t="str">
        <x:v>CE1B - RETIRADA</x:v>
      </x:c>
      <x:c r="E376" s="35" t="str">
        <x:v>SERVIÇO 073</x:v>
      </x:c>
      <x:c r="F376" s="131" t="n">
        <x:v>3</x:v>
      </x:c>
      <x:c r="G376" s="38" t="n">
        <x:v>358.71</x:v>
      </x:c>
      <x:c r="H376" s="38" t="n">
        <x:v>1047.39</x:v>
      </x:c>
      <x:c r="I376" s="38" t="n">
        <x:f>H376-G376</x:f>
        <x:v>688.6800000000001</x:v>
      </x:c>
      <x:c r="J376" s="112" t="n">
        <x:v>2</x:v>
      </x:c>
      <x:c r="K376" s="38" t="n">
        <x:v>0</x:v>
      </x:c>
      <x:c r="L376" s="38" t="n">
        <x:v>358.71</x:v>
      </x:c>
    </x:row>
    <x:row r="377">
      <x:c r="A377" s="117" t="str">
        <x:v>DISPONIBILIDADE O&amp;M</x:v>
      </x:c>
      <x:c r="B377" s="117" t="str">
        <x:v>O&amp;M</x:v>
      </x:c>
      <x:c r="C377" s="35" t="str">
        <x:v>5400099583</x:v>
      </x:c>
      <x:c r="D377" s="134" t="str">
        <x:v>RETIR RM AER  LIG (BT) ESTRI. RABIC,P/PÇ</x:v>
      </x:c>
      <x:c r="E377" s="35" t="str">
        <x:v>SERVIÇO 073</x:v>
      </x:c>
      <x:c r="F377" s="131" t="n">
        <x:v>18</x:v>
      </x:c>
      <x:c r="G377" s="38" t="n">
        <x:v>351.36</x:v>
      </x:c>
      <x:c r="H377" s="38" t="n">
        <x:v>0</x:v>
      </x:c>
      <x:c r="I377" s="38" t="n">
        <x:f>H377-G377</x:f>
        <x:v>-351.36</x:v>
      </x:c>
      <x:c r="J377" s="112" t="n">
        <x:v>4</x:v>
      </x:c>
      <x:c r="K377" s="38" t="n">
        <x:v>0</x:v>
      </x:c>
      <x:c r="L377" s="38" t="n">
        <x:v>351.36</x:v>
      </x:c>
    </x:row>
    <x:row r="378">
      <x:c r="A378" s="117" t="str">
        <x:v>DISPONIBILIDADE O&amp;M</x:v>
      </x:c>
      <x:c r="B378" s="117" t="str">
        <x:v>O&amp;M</x:v>
      </x:c>
      <x:c r="C378" s="35" t="str">
        <x:v>5400099156</x:v>
      </x:c>
      <x:c r="D378" s="134" t="str">
        <x:v>ESPAÇ LOS C/BRACO ANTIBALANCO-SUBSTITUIR</x:v>
      </x:c>
      <x:c r="E378" s="35" t="str">
        <x:v>SERVIÇO 073</x:v>
      </x:c>
      <x:c r="F378" s="131" t="n">
        <x:v>1</x:v>
      </x:c>
      <x:c r="G378" s="38" t="n">
        <x:v>334.99</x:v>
      </x:c>
      <x:c r="H378" s="38" t="n">
        <x:v>0</x:v>
      </x:c>
      <x:c r="I378" s="38" t="n">
        <x:f>H378-G378</x:f>
        <x:v>-334.99</x:v>
      </x:c>
      <x:c r="J378" s="112" t="n">
        <x:v>1</x:v>
      </x:c>
      <x:c r="K378" s="38" t="n">
        <x:v>334.99</x:v>
      </x:c>
      <x:c r="L378" s="38" t="n">
        <x:v>0</x:v>
      </x:c>
    </x:row>
    <x:row r="379">
      <x:c r="A379" s="117" t="str">
        <x:v>DISPONIBILIDADE O&amp;M</x:v>
      </x:c>
      <x:c r="B379" s="117" t="str">
        <x:v>O&amp;M</x:v>
      </x:c>
      <x:c r="C379" s="35" t="str">
        <x:v>5400099664</x:v>
      </x:c>
      <x:c r="D379" s="134" t="str">
        <x:v>SUBS AFASTADOR AS E/OU AFASTADOR TIPO L</x:v>
      </x:c>
      <x:c r="E379" s="35" t="str">
        <x:v>SERVIÇO 073</x:v>
      </x:c>
      <x:c r="F379" s="131" t="n">
        <x:v>1</x:v>
      </x:c>
      <x:c r="G379" s="38" t="n">
        <x:v>297.7</x:v>
      </x:c>
      <x:c r="H379" s="38" t="n">
        <x:v>0</x:v>
      </x:c>
      <x:c r="I379" s="38" t="n">
        <x:f>H379-G379</x:f>
        <x:v>-297.7</x:v>
      </x:c>
      <x:c r="J379" s="112" t="n">
        <x:v>1</x:v>
      </x:c>
      <x:c r="K379" s="38" t="n">
        <x:v>0</x:v>
      </x:c>
      <x:c r="L379" s="38" t="n">
        <x:v>297.7</x:v>
      </x:c>
    </x:row>
    <x:row r="380">
      <x:c r="A380" s="117" t="str">
        <x:v>DISPONIBILIDADE O&amp;M</x:v>
      </x:c>
      <x:c r="B380" s="117" t="str">
        <x:v>O&amp;M</x:v>
      </x:c>
      <x:c r="C380" s="35" t="str">
        <x:v>5400099502</x:v>
      </x:c>
      <x:c r="D380" s="134" t="str">
        <x:v>REGUL CC, MAIOR 1/0AWG-POST CON</x:v>
      </x:c>
      <x:c r="E380" s="35" t="str">
        <x:v>SERVIÇO 073</x:v>
      </x:c>
      <x:c r="F380" s="131" t="n">
        <x:v>0.11</x:v>
      </x:c>
      <x:c r="G380" s="38" t="n">
        <x:v>297.39</x:v>
      </x:c>
      <x:c r="H380" s="38" t="n">
        <x:v>28.67</x:v>
      </x:c>
      <x:c r="I380" s="38" t="n">
        <x:f>H380-G380</x:f>
        <x:v>-268.71999999999997</x:v>
      </x:c>
      <x:c r="J380" s="112" t="n">
        <x:v>3</x:v>
      </x:c>
      <x:c r="K380" s="38" t="n">
        <x:v>297.39</x:v>
      </x:c>
      <x:c r="L380" s="38" t="n">
        <x:v>0</x:v>
      </x:c>
    </x:row>
    <x:row r="381">
      <x:c r="A381" s="117" t="str">
        <x:v>DISPONIBILIDADE O&amp;M</x:v>
      </x:c>
      <x:c r="B381" s="117" t="str">
        <x:v>O&amp;M</x:v>
      </x:c>
      <x:c r="C381" s="35" t="str">
        <x:v>5400099670</x:v>
      </x:c>
      <x:c r="D381" s="134" t="str">
        <x:v>SUBS CABOS COBRE,16-95MM2 =&lt; 10 M</x:v>
      </x:c>
      <x:c r="E381" s="35" t="str">
        <x:v>SERVIÇO 073</x:v>
      </x:c>
      <x:c r="F381" s="131" t="n">
        <x:v>2</x:v>
      </x:c>
      <x:c r="G381" s="38" t="n">
        <x:v>267.24</x:v>
      </x:c>
      <x:c r="H381" s="38" t="n">
        <x:v>0</x:v>
      </x:c>
      <x:c r="I381" s="38" t="n">
        <x:f>H381-G381</x:f>
        <x:v>-267.24</x:v>
      </x:c>
      <x:c r="J381" s="112" t="n">
        <x:v>2</x:v>
      </x:c>
      <x:c r="K381" s="38" t="n">
        <x:v>0</x:v>
      </x:c>
      <x:c r="L381" s="38" t="n">
        <x:v>267.24</x:v>
      </x:c>
    </x:row>
    <x:row r="382">
      <x:c r="A382" s="117" t="str">
        <x:v>DISPONIBILIDADE O&amp;M</x:v>
      </x:c>
      <x:c r="B382" s="117" t="str">
        <x:v>O&amp;M</x:v>
      </x:c>
      <x:c r="C382" s="35" t="str">
        <x:v>5400099532</x:v>
      </x:c>
      <x:c r="D382" s="134" t="str">
        <x:v>RETIR CA PROTG/MULTIP,&gt; 1/0AWG-POST MAD</x:v>
      </x:c>
      <x:c r="E382" s="35" t="str">
        <x:v>SERVIÇO 073</x:v>
      </x:c>
      <x:c r="F382" s="131" t="n">
        <x:v>0.073</x:v>
      </x:c>
      <x:c r="G382" s="38" t="n">
        <x:v>256.16</x:v>
      </x:c>
      <x:c r="H382" s="38" t="n">
        <x:v>402.96</x:v>
      </x:c>
      <x:c r="I382" s="38" t="n">
        <x:f>H382-G382</x:f>
        <x:v>146.79999999999995</x:v>
      </x:c>
      <x:c r="J382" s="112" t="n">
        <x:v>1</x:v>
      </x:c>
      <x:c r="K382" s="38" t="n">
        <x:v>0</x:v>
      </x:c>
      <x:c r="L382" s="38" t="n">
        <x:v>256.16</x:v>
      </x:c>
    </x:row>
    <x:row r="383">
      <x:c r="A383" s="117" t="str">
        <x:v>DISPONIBILIDADE O&amp;M</x:v>
      </x:c>
      <x:c r="B383" s="117" t="str">
        <x:v>O&amp;M</x:v>
      </x:c>
      <x:c r="C383" s="35" t="str">
        <x:v>5400099500</x:v>
      </x:c>
      <x:c r="D383" s="134" t="str">
        <x:v>REGUL CA,CAA,CAZ/CORD,&gt; 1/0AWG-POST MAD</x:v>
      </x:c>
      <x:c r="E383" s="35" t="str">
        <x:v>SERVIÇO 073</x:v>
      </x:c>
      <x:c r="F383" s="131" t="n">
        <x:v>0.1</x:v>
      </x:c>
      <x:c r="G383" s="38" t="n">
        <x:v>253.49</x:v>
      </x:c>
      <x:c r="H383" s="38" t="n">
        <x:v>30.79</x:v>
      </x:c>
      <x:c r="I383" s="38" t="n">
        <x:f>H383-G383</x:f>
        <x:v>-222.70000000000002</x:v>
      </x:c>
      <x:c r="J383" s="112" t="n">
        <x:v>2</x:v>
      </x:c>
      <x:c r="K383" s="38" t="n">
        <x:v>253.49</x:v>
      </x:c>
      <x:c r="L383" s="38" t="n">
        <x:v>0</x:v>
      </x:c>
    </x:row>
    <x:row r="384">
      <x:c r="A384" s="117" t="str">
        <x:v>DISPONIBILIDADE O&amp;M</x:v>
      </x:c>
      <x:c r="B384" s="117" t="str">
        <x:v>O&amp;M</x:v>
      </x:c>
      <x:c r="C384" s="35" t="str">
        <x:v>5400099745</x:v>
      </x:c>
      <x:c r="D384" s="134" t="str">
        <x:v>U1-U2-U3-U5 E UMA HC MT-RETIR C/RD ENERG</x:v>
      </x:c>
      <x:c r="E384" s="35" t="str">
        <x:v>SERVIÇO 073</x:v>
      </x:c>
      <x:c r="F384" s="131" t="n">
        <x:v>1</x:v>
      </x:c>
      <x:c r="G384" s="38" t="n">
        <x:v>246.47</x:v>
      </x:c>
      <x:c r="H384" s="38" t="n">
        <x:v>119.92</x:v>
      </x:c>
      <x:c r="I384" s="38" t="n">
        <x:f>H384-G384</x:f>
        <x:v>-126.55</x:v>
      </x:c>
      <x:c r="J384" s="112" t="n">
        <x:v>1</x:v>
      </x:c>
      <x:c r="K384" s="38" t="n">
        <x:v>0</x:v>
      </x:c>
      <x:c r="L384" s="38" t="n">
        <x:v>246.47</x:v>
      </x:c>
    </x:row>
    <x:row r="385">
      <x:c r="A385" s="117" t="str">
        <x:v>DISPONIBILIDADE O&amp;M</x:v>
      </x:c>
      <x:c r="B385" s="117" t="str">
        <x:v>O&amp;M</x:v>
      </x:c>
      <x:c r="C385" s="35" t="str">
        <x:v>5400099121</x:v>
      </x:c>
      <x:c r="D385" s="134" t="str">
        <x:v>CSH2 (CL1) - RETIRADA ce</x:v>
      </x:c>
      <x:c r="E385" s="35" t="str">
        <x:v>SERVIÇO 073</x:v>
      </x:c>
      <x:c r="F385" s="131" t="n">
        <x:v>1</x:v>
      </x:c>
      <x:c r="G385" s="38" t="n">
        <x:v>234.27</x:v>
      </x:c>
      <x:c r="H385" s="38" t="n">
        <x:v>0</x:v>
      </x:c>
      <x:c r="I385" s="38" t="n">
        <x:f>H385-G385</x:f>
        <x:v>-234.27</x:v>
      </x:c>
      <x:c r="J385" s="112" t="n">
        <x:v>1</x:v>
      </x:c>
      <x:c r="K385" s="38" t="n">
        <x:v>0</x:v>
      </x:c>
      <x:c r="L385" s="38" t="n">
        <x:v>234.27</x:v>
      </x:c>
    </x:row>
    <x:row r="386">
      <x:c r="A386" s="117" t="str">
        <x:v>DISPONIBILIDADE O&amp;M</x:v>
      </x:c>
      <x:c r="B386" s="117" t="str">
        <x:v>O&amp;M</x:v>
      </x:c>
      <x:c r="C386" s="35" t="str">
        <x:v>5400099177</x:v>
      </x:c>
      <x:c r="D386" s="134" t="str">
        <x:v>ESTRUTURAS N3,M3,B3,T3,E3 2 FASES-ACRESC</x:v>
      </x:c>
      <x:c r="E386" s="35" t="str">
        <x:v>SERVIÇO 073</x:v>
      </x:c>
      <x:c r="F386" s="131" t="n">
        <x:v>1</x:v>
      </x:c>
      <x:c r="G386" s="38" t="n">
        <x:v>229.38</x:v>
      </x:c>
      <x:c r="H386" s="38" t="n">
        <x:v>0</x:v>
      </x:c>
      <x:c r="I386" s="38" t="n">
        <x:f>H386-G386</x:f>
        <x:v>-229.38</x:v>
      </x:c>
      <x:c r="J386" s="112" t="n">
        <x:v>1</x:v>
      </x:c>
      <x:c r="K386" s="38" t="n">
        <x:v>0</x:v>
      </x:c>
      <x:c r="L386" s="38" t="n">
        <x:v>229.38</x:v>
      </x:c>
    </x:row>
    <x:row r="387">
      <x:c r="A387" s="117" t="str">
        <x:v>DISPONIBILIDADE O&amp;M</x:v>
      </x:c>
      <x:c r="B387" s="117" t="str">
        <x:v>O&amp;M</x:v>
      </x:c>
      <x:c r="C387" s="35" t="str">
        <x:v>5400099011</x:v>
      </x:c>
      <x:c r="D387" s="134" t="str">
        <x:v>AMARRACAO COND POR ISOL-SUBSTITUIR</x:v>
      </x:c>
      <x:c r="E387" s="35" t="str">
        <x:v>SERVIÇO 073</x:v>
      </x:c>
      <x:c r="F387" s="131" t="n">
        <x:v>8</x:v>
      </x:c>
      <x:c r="G387" s="38" t="n">
        <x:v>198.15</x:v>
      </x:c>
      <x:c r="H387" s="38" t="n">
        <x:v>1948.56</x:v>
      </x:c>
      <x:c r="I387" s="38" t="n">
        <x:f>H387-G387</x:f>
        <x:v>1750.4099999999999</x:v>
      </x:c>
      <x:c r="J387" s="112" t="n">
        <x:v>3</x:v>
      </x:c>
      <x:c r="K387" s="38" t="n">
        <x:v>163.99</x:v>
      </x:c>
      <x:c r="L387" s="38" t="n">
        <x:v>34.16</x:v>
      </x:c>
    </x:row>
    <x:row r="388">
      <x:c r="A388" s="117" t="str">
        <x:v>DISPONIBILIDADE O&amp;M</x:v>
      </x:c>
      <x:c r="B388" s="117" t="str">
        <x:v>O&amp;M</x:v>
      </x:c>
      <x:c r="C388" s="35" t="str">
        <x:v>5400099238</x:v>
      </x:c>
      <x:c r="D388" s="134" t="str">
        <x:v>INST CONEC PERF EM BT</x:v>
      </x:c>
      <x:c r="E388" s="35" t="str">
        <x:v>SERVIÇO 073</x:v>
      </x:c>
      <x:c r="F388" s="131" t="n">
        <x:v>15</x:v>
      </x:c>
      <x:c r="G388" s="38" t="n">
        <x:v>196.95</x:v>
      </x:c>
      <x:c r="H388" s="38" t="n">
        <x:v>3783.75</x:v>
      </x:c>
      <x:c r="I388" s="38" t="n">
        <x:f>H388-G388</x:f>
        <x:v>3586.8</x:v>
      </x:c>
      <x:c r="J388" s="112" t="n">
        <x:v>4</x:v>
      </x:c>
      <x:c r="K388" s="38" t="n">
        <x:v>30.93</x:v>
      </x:c>
      <x:c r="L388" s="38" t="n">
        <x:v>166.02</x:v>
      </x:c>
    </x:row>
    <x:row r="389">
      <x:c r="A389" s="117" t="str">
        <x:v>DISPONIBILIDADE O&amp;M</x:v>
      </x:c>
      <x:c r="B389" s="117" t="str">
        <x:v>O&amp;M</x:v>
      </x:c>
      <x:c r="C389" s="35" t="str">
        <x:v>5400099668</x:v>
      </x:c>
      <x:c r="D389" s="134" t="str">
        <x:v>SUBS CABOS COBRE, 16-95MM2 =&lt; 40 M</x:v>
      </x:c>
      <x:c r="E389" s="35" t="str">
        <x:v>SERVIÇO 073</x:v>
      </x:c>
      <x:c r="F389" s="131" t="n">
        <x:v>4</x:v>
      </x:c>
      <x:c r="G389" s="38" t="n">
        <x:v>163.52</x:v>
      </x:c>
      <x:c r="H389" s="38" t="n">
        <x:v>0</x:v>
      </x:c>
      <x:c r="I389" s="38" t="n">
        <x:f>H389-G389</x:f>
        <x:v>-163.52</x:v>
      </x:c>
      <x:c r="J389" s="112" t="n">
        <x:v>2</x:v>
      </x:c>
      <x:c r="K389" s="38" t="n">
        <x:v>0</x:v>
      </x:c>
      <x:c r="L389" s="38" t="n">
        <x:v>163.52</x:v>
      </x:c>
    </x:row>
    <x:row r="390">
      <x:c r="A390" s="117" t="str">
        <x:v>DISPONIBILIDADE O&amp;M</x:v>
      </x:c>
      <x:c r="B390" s="117" t="str">
        <x:v>O&amp;M</x:v>
      </x:c>
      <x:c r="C390" s="35" t="str">
        <x:v>5400099188</x:v>
      </x:c>
      <x:c r="D390" s="134" t="str">
        <x:v>HASTE PARA-RAIOS - MONTAGEM</x:v>
      </x:c>
      <x:c r="E390" s="35" t="str">
        <x:v>SERVIÇO 073</x:v>
      </x:c>
      <x:c r="F390" s="131" t="n">
        <x:v>1</x:v>
      </x:c>
      <x:c r="G390" s="38" t="n">
        <x:v>112.26</x:v>
      </x:c>
      <x:c r="H390" s="38" t="n">
        <x:v>313.9</x:v>
      </x:c>
      <x:c r="I390" s="38" t="n">
        <x:f>H390-G390</x:f>
        <x:v>201.64</x:v>
      </x:c>
      <x:c r="J390" s="112" t="n">
        <x:v>1</x:v>
      </x:c>
      <x:c r="K390" s="38" t="n">
        <x:v>0</x:v>
      </x:c>
      <x:c r="L390" s="38" t="n">
        <x:v>112.26</x:v>
      </x:c>
    </x:row>
    <x:row r="391">
      <x:c r="A391" s="117" t="str">
        <x:v>DISPONIBILIDADE O&amp;M</x:v>
      </x:c>
      <x:c r="B391" s="117" t="str">
        <x:v>O&amp;M</x:v>
      </x:c>
      <x:c r="C391" s="35" t="str">
        <x:v>5400099694</x:v>
      </x:c>
      <x:c r="D391" s="134" t="str">
        <x:v>SUBS DE CONEC PARA LINHA VIVA</x:v>
      </x:c>
      <x:c r="E391" s="35" t="str">
        <x:v>SERVIÇO 073</x:v>
      </x:c>
      <x:c r="F391" s="131" t="n">
        <x:v>2</x:v>
      </x:c>
      <x:c r="G391" s="38" t="n">
        <x:v>100.17</x:v>
      </x:c>
      <x:c r="H391" s="38" t="n">
        <x:v>374.62</x:v>
      </x:c>
      <x:c r="I391" s="38" t="n">
        <x:f>H391-G391</x:f>
        <x:v>274.45</x:v>
      </x:c>
      <x:c r="J391" s="112" t="n">
        <x:v>2</x:v>
      </x:c>
      <x:c r="K391" s="38" t="n">
        <x:v>53.45</x:v>
      </x:c>
      <x:c r="L391" s="38" t="n">
        <x:v>46.72</x:v>
      </x:c>
    </x:row>
    <x:row r="392">
      <x:c r="A392" s="117" t="str">
        <x:v>DISPONIBILIDADE O&amp;M</x:v>
      </x:c>
      <x:c r="B392" s="117" t="str">
        <x:v>O&amp;M</x:v>
      </x:c>
      <x:c r="C392" s="35" t="str">
        <x:v>5400099140</x:v>
      </x:c>
      <x:c r="D392" s="134" t="str">
        <x:v>ENFITAMENTO CONEC E/OU CABO ISOLA PERFUR</x:v>
      </x:c>
      <x:c r="E392" s="35" t="str">
        <x:v>SERVIÇO 073</x:v>
      </x:c>
      <x:c r="F392" s="131" t="n">
        <x:v>12</x:v>
      </x:c>
      <x:c r="G392" s="38" t="n">
        <x:v>86.64</x:v>
      </x:c>
      <x:c r="H392" s="38" t="n">
        <x:v>0</x:v>
      </x:c>
      <x:c r="I392" s="38" t="n">
        <x:f>H392-G392</x:f>
        <x:v>-86.64</x:v>
      </x:c>
      <x:c r="J392" s="112" t="n">
        <x:v>1</x:v>
      </x:c>
      <x:c r="K392" s="38" t="n">
        <x:v>0</x:v>
      </x:c>
      <x:c r="L392" s="38" t="n">
        <x:v>86.64</x:v>
      </x:c>
    </x:row>
    <x:row r="393">
      <x:c r="A393" s="117" t="str">
        <x:v>DISPONIBILIDADE O&amp;M</x:v>
      </x:c>
      <x:c r="B393" s="117" t="str">
        <x:v>O&amp;M</x:v>
      </x:c>
      <x:c r="C393" s="35" t="str">
        <x:v>5400099136</x:v>
      </x:c>
      <x:c r="D393" s="134" t="str">
        <x:v>EMENDA CA PROTG C/REISOLACAO-MONT</x:v>
      </x:c>
      <x:c r="E393" s="35" t="str">
        <x:v>SERVIÇO 073</x:v>
      </x:c>
      <x:c r="F393" s="131" t="n">
        <x:v>1</x:v>
      </x:c>
      <x:c r="G393" s="38" t="n">
        <x:v>81.01</x:v>
      </x:c>
      <x:c r="H393" s="38" t="n">
        <x:v>466.38</x:v>
      </x:c>
      <x:c r="I393" s="38" t="n">
        <x:f>H393-G393</x:f>
        <x:v>385.37</x:v>
      </x:c>
      <x:c r="J393" s="112" t="n">
        <x:v>1</x:v>
      </x:c>
      <x:c r="K393" s="38" t="n">
        <x:v>81.01</x:v>
      </x:c>
      <x:c r="L393" s="38" t="n">
        <x:v>0</x:v>
      </x:c>
    </x:row>
    <x:row r="394">
      <x:c r="A394" s="117" t="str">
        <x:v>DISPONIBILIDADE O&amp;M</x:v>
      </x:c>
      <x:c r="B394" s="117" t="str">
        <x:v>O&amp;M</x:v>
      </x:c>
      <x:c r="C394" s="35" t="str">
        <x:v>5400099139</x:v>
      </x:c>
      <x:c r="D394" s="134" t="str">
        <x:v>EMPLACAMENTO DE ESTRUTURA, POR PLACA</x:v>
      </x:c>
      <x:c r="E394" s="35" t="str">
        <x:v>SERVIÇO 073</x:v>
      </x:c>
      <x:c r="F394" s="131" t="n">
        <x:v>5</x:v>
      </x:c>
      <x:c r="G394" s="38" t="n">
        <x:v>73.2</x:v>
      </x:c>
      <x:c r="H394" s="38" t="n">
        <x:v>1407.15</x:v>
      </x:c>
      <x:c r="I394" s="38" t="n">
        <x:f>H394-G394</x:f>
        <x:v>1333.95</x:v>
      </x:c>
      <x:c r="J394" s="112" t="n">
        <x:v>4</x:v>
      </x:c>
      <x:c r="K394" s="38" t="n">
        <x:v>0</x:v>
      </x:c>
      <x:c r="L394" s="38" t="n">
        <x:v>73.2</x:v>
      </x:c>
    </x:row>
    <x:row r="395">
      <x:c r="A395" s="117" t="str">
        <x:v>DISPONIBILIDADE O&amp;M</x:v>
      </x:c>
      <x:c r="B395" s="117" t="str">
        <x:v>O&amp;M</x:v>
      </x:c>
      <x:c r="C395" s="35" t="str">
        <x:v>5400099570</x:v>
      </x:c>
      <x:c r="D395" s="134" t="str">
        <x:v>RETIR EMENDA 750MCM E/OU 4/0AWG</x:v>
      </x:c>
      <x:c r="E395" s="35" t="str">
        <x:v>SERVIÇO 073</x:v>
      </x:c>
      <x:c r="F395" s="131" t="n">
        <x:v>1</x:v>
      </x:c>
      <x:c r="G395" s="38" t="n">
        <x:v>63.52</x:v>
      </x:c>
      <x:c r="H395" s="38" t="n">
        <x:v>0</x:v>
      </x:c>
      <x:c r="I395" s="38" t="n">
        <x:f>H395-G395</x:f>
        <x:v>-63.52</x:v>
      </x:c>
      <x:c r="J395" s="112" t="n">
        <x:v>1</x:v>
      </x:c>
      <x:c r="K395" s="38" t="n">
        <x:v>0</x:v>
      </x:c>
      <x:c r="L395" s="38" t="n">
        <x:v>63.52</x:v>
      </x:c>
    </x:row>
    <x:row r="396">
      <x:c r="A396" s="117" t="str">
        <x:v>DISPONIBILIDADE O&amp;M</x:v>
      </x:c>
      <x:c r="B396" s="117" t="str">
        <x:v>O&amp;M</x:v>
      </x:c>
      <x:c r="C396" s="35" t="str">
        <x:v>5400099684</x:v>
      </x:c>
      <x:c r="D396" s="134" t="str">
        <x:v>SUBS CONEXAO DE PARAFUSO EM BT</x:v>
      </x:c>
      <x:c r="E396" s="35" t="str">
        <x:v>SERVIÇO 073</x:v>
      </x:c>
      <x:c r="F396" s="131" t="n">
        <x:v>2</x:v>
      </x:c>
      <x:c r="G396" s="38" t="n">
        <x:v>57.72</x:v>
      </x:c>
      <x:c r="H396" s="38" t="n">
        <x:v>504.5</x:v>
      </x:c>
      <x:c r="I396" s="38" t="n">
        <x:f>H396-G396</x:f>
        <x:v>446.78</x:v>
      </x:c>
      <x:c r="J396" s="112" t="n">
        <x:v>1</x:v>
      </x:c>
      <x:c r="K396" s="38" t="n">
        <x:v>0</x:v>
      </x:c>
      <x:c r="L396" s="38" t="n">
        <x:v>57.72</x:v>
      </x:c>
    </x:row>
    <x:row r="397">
      <x:c r="A397" s="117" t="str">
        <x:v>DISPONIBILIDADE O&amp;M</x:v>
      </x:c>
      <x:c r="B397" s="117" t="str">
        <x:v>O&amp;M</x:v>
      </x:c>
      <x:c r="C397" s="35" t="str">
        <x:v>5400099681</x:v>
      </x:c>
      <x:c r="D397" s="134" t="str">
        <x:v>SUBS CONEC TIPO CUNHA P/RM LIG</x:v>
      </x:c>
      <x:c r="E397" s="35" t="str">
        <x:v>SERVIÇO 073</x:v>
      </x:c>
      <x:c r="F397" s="131" t="n">
        <x:v>3</x:v>
      </x:c>
      <x:c r="G397" s="38" t="n">
        <x:v>46.74</x:v>
      </x:c>
      <x:c r="H397" s="38" t="n">
        <x:v>756.75</x:v>
      </x:c>
      <x:c r="I397" s="38" t="n">
        <x:f>H397-G397</x:f>
        <x:v>710.01</x:v>
      </x:c>
      <x:c r="J397" s="112" t="n">
        <x:v>1</x:v>
      </x:c>
      <x:c r="K397" s="38" t="n">
        <x:v>46.74</x:v>
      </x:c>
      <x:c r="L397" s="38" t="n">
        <x:v>0</x:v>
      </x:c>
    </x:row>
    <x:row r="398">
      <x:c r="A398" s="117" t="str">
        <x:v>DISPONIBILIDADE O&amp;M</x:v>
      </x:c>
      <x:c r="B398" s="117" t="str">
        <x:v>O&amp;M</x:v>
      </x:c>
      <x:c r="C398" s="35" t="str">
        <x:v>5400099189</x:v>
      </x:c>
      <x:c r="D398" s="134" t="str">
        <x:v>HASTE PARA-RAIOS - RETIRADA</x:v>
      </x:c>
      <x:c r="E398" s="35" t="str">
        <x:v>SERVIÇO 073</x:v>
      </x:c>
      <x:c r="F398" s="131" t="n">
        <x:v>1</x:v>
      </x:c>
      <x:c r="G398" s="38" t="n">
        <x:v>43.92</x:v>
      </x:c>
      <x:c r="H398" s="38" t="n">
        <x:v>156.42</x:v>
      </x:c>
      <x:c r="I398" s="38" t="n">
        <x:f>H398-G398</x:f>
        <x:v>112.49999999999999</x:v>
      </x:c>
      <x:c r="J398" s="112" t="n">
        <x:v>1</x:v>
      </x:c>
      <x:c r="K398" s="38" t="n">
        <x:v>0</x:v>
      </x:c>
      <x:c r="L398" s="38" t="n">
        <x:v>43.92</x:v>
      </x:c>
    </x:row>
    <x:row r="399">
      <x:c r="A399" s="117" t="str">
        <x:v>DISPONIBILIDADE O&amp;M</x:v>
      </x:c>
      <x:c r="B399" s="117" t="str">
        <x:v>O&amp;M</x:v>
      </x:c>
      <x:c r="C399" s="35" t="str">
        <x:v>5400099234</x:v>
      </x:c>
      <x:c r="D399" s="134" t="str">
        <x:v>INST CONEC ESTRI PARAF BT(REDE BLINDADA)</x:v>
      </x:c>
      <x:c r="E399" s="35" t="str">
        <x:v>SERVIÇO 073</x:v>
      </x:c>
      <x:c r="F399" s="131" t="n">
        <x:v>1</x:v>
      </x:c>
      <x:c r="G399" s="38" t="n">
        <x:v>35.65</x:v>
      </x:c>
      <x:c r="H399" s="38" t="n">
        <x:v>187.31</x:v>
      </x:c>
      <x:c r="I399" s="38" t="n">
        <x:f>H399-G399</x:f>
        <x:v>151.66</x:v>
      </x:c>
      <x:c r="J399" s="112" t="n">
        <x:v>1</x:v>
      </x:c>
      <x:c r="K399" s="38" t="n">
        <x:v>0</x:v>
      </x:c>
      <x:c r="L399" s="38" t="n">
        <x:v>35.65</x:v>
      </x:c>
    </x:row>
    <x:row r="400">
      <x:c r="A400" s="117" t="str">
        <x:v>DISPONIBILIDADE O&amp;M</x:v>
      </x:c>
      <x:c r="B400" s="117" t="str">
        <x:v>O&amp;M</x:v>
      </x:c>
      <x:c r="C400" s="35" t="str">
        <x:v>5400099116</x:v>
      </x:c>
      <x:c r="D400" s="134" t="str">
        <x:v>CORTA-CIRCUITO DE BT - MONTAGEM</x:v>
      </x:c>
      <x:c r="E400" s="35" t="str">
        <x:v>SERVIÇO 073</x:v>
      </x:c>
      <x:c r="F400" s="131" t="n">
        <x:v>1</x:v>
      </x:c>
      <x:c r="G400" s="38" t="n">
        <x:v>31.16</x:v>
      </x:c>
      <x:c r="H400" s="38" t="n">
        <x:v>362.54</x:v>
      </x:c>
      <x:c r="I400" s="38" t="n">
        <x:f>H400-G400</x:f>
        <x:v>331.38</x:v>
      </x:c>
      <x:c r="J400" s="112" t="n">
        <x:v>1</x:v>
      </x:c>
      <x:c r="K400" s="38" t="n">
        <x:v>0</x:v>
      </x:c>
      <x:c r="L400" s="38" t="n">
        <x:v>31.16</x:v>
      </x:c>
    </x:row>
    <x:row r="401">
      <x:c r="A401" s="117" t="str">
        <x:v>DISPONIBILIDADE O&amp;M</x:v>
      </x:c>
      <x:c r="B401" s="117" t="str">
        <x:v>O&amp;M</x:v>
      </x:c>
      <x:c r="C401" s="35" t="str">
        <x:v>5400099117</x:v>
      </x:c>
      <x:c r="D401" s="134" t="str">
        <x:v>CORTA-CIRCUITO DE BT - RETIRADA</x:v>
      </x:c>
      <x:c r="E401" s="35" t="str">
        <x:v>SERVIÇO 073</x:v>
      </x:c>
      <x:c r="F401" s="131" t="n">
        <x:v>1</x:v>
      </x:c>
      <x:c r="G401" s="38" t="n">
        <x:v>12.47</x:v>
      </x:c>
      <x:c r="H401" s="38" t="n">
        <x:v>249.23</x:v>
      </x:c>
      <x:c r="I401" s="38" t="n">
        <x:f>H401-G401</x:f>
        <x:v>236.76</x:v>
      </x:c>
      <x:c r="J401" s="112" t="n">
        <x:v>1</x:v>
      </x:c>
      <x:c r="K401" s="38" t="n">
        <x:v>0</x:v>
      </x:c>
      <x:c r="L401" s="38" t="n">
        <x:v>12.47</x:v>
      </x:c>
    </x:row>
    <x:row r="402">
      <x:c r="A402" s="163" t="str">
        <x:v>DISPONIBILIDADE O&amp;M</x:v>
      </x:c>
      <x:c r="B402" s="163" t="str">
        <x:v>O&amp;M</x:v>
      </x:c>
      <x:c r="C402" s="36" t="str">
        <x:v>5400099531</x:v>
      </x:c>
      <x:c r="D402" s="135" t="str">
        <x:v>RETIR CA PROTG/MULTIP,&gt; 1/0AWG-POST CON</x:v>
      </x:c>
      <x:c r="E402" s="36" t="str">
        <x:v>SERVIÇO 073</x:v>
      </x:c>
      <x:c r="F402" s="132" t="n">
        <x:v>0.002</x:v>
      </x:c>
      <x:c r="G402" s="39" t="n">
        <x:v>5.83</x:v>
      </x:c>
      <x:c r="H402" s="39" t="n">
        <x:v>11.04</x:v>
      </x:c>
      <x:c r="I402" s="39" t="n">
        <x:f>H402-G402</x:f>
        <x:v>5.209999999999999</x:v>
      </x:c>
      <x:c r="J402" s="113" t="n">
        <x:v>1</x:v>
      </x:c>
      <x:c r="K402" s="39" t="n">
        <x:v>5.83</x:v>
      </x:c>
      <x:c r="L402" s="39" t="n">
        <x:v>0</x:v>
      </x:c>
    </x:row>
  </x:sheetData>
  <x:mergeCells>
    <x:mergeCell ref="A1:L1"/>
    <x:mergeCell ref="A2:L2"/>
    <x:mergeCell ref="A10:L10"/>
  </x:mergeCells>
  <x:conditionalFormatting sqref="D5:D7">
    <x:cfRule type="cellIs" dxfId="14" priority="1" operator="greaterThanOrEqual">
      <x:formula>0</x:formula>
    </x:cfRule>
    <x:cfRule type="cellIs" dxfId="15" priority="2" operator="lessThan">
      <x:formula>0</x:formula>
    </x:cfRule>
  </x:conditionalFormatting>
  <x:conditionalFormatting sqref="I12:I402">
    <x:cfRule type="cellIs" dxfId="16" priority="3" operator="greaterThanOrEqual">
      <x:formula>0</x:formula>
    </x:cfRule>
    <x:cfRule type="cellIs" dxfId="17" priority="4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97e5bf3bea4400d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0" hidden="0" customWidth="1"/>
    <x:col min="3" max="3" width="12" hidden="0" customWidth="1"/>
    <x:col min="4" max="4" width="11" hidden="0" customWidth="1"/>
    <x:col min="5" max="5" width="14" hidden="0" customWidth="1"/>
    <x:col min="6" max="6" width="24" hidden="0" customWidth="1"/>
    <x:col min="7" max="7" width="15" hidden="0" customWidth="1"/>
    <x:col min="8" max="8" width="17" hidden="0" customWidth="1"/>
    <x:col min="9" max="9" width="15" hidden="0" customWidth="1"/>
    <x:col min="10" max="10" width="20" hidden="0" customWidth="1"/>
    <x:col min="11" max="11" width="18" hidden="0" customWidth="1"/>
    <x:col min="12" max="12" width="17" hidden="0" customWidth="1"/>
    <x:col min="13" max="13" width="34" hidden="0" customWidth="1"/>
    <x:col min="14" max="14" width="42" hidden="0" customWidth="1"/>
    <x:col min="15" max="15" width="20" hidden="0" customWidth="1"/>
    <x:col min="16" max="16" width="22" hidden="0" customWidth="1"/>
    <x:col min="17" max="17" width="20" hidden="0" customWidth="1"/>
    <x:col min="18" max="18" width="34" hidden="0" customWidth="1"/>
    <x:col min="19" max="19" width="18" hidden="0" customWidth="1"/>
  </x:cols>
  <x:sheetData>
    <x:row r="1" ht="36" customHeight="1">
      <x:c r="A1" s="4" t="str">
        <x:v>Postes | Implantação e retirada por material do PEP</x:v>
      </x:c>
      <x:c r="B1" s="4" t="str">
        <x:v>Postes | Implantação e retirada por material do PEP</x:v>
      </x:c>
      <x:c r="C1" s="4" t="str">
        <x:v>Postes | Implantação e retirada por material do PEP</x:v>
      </x:c>
      <x:c r="D1" s="4" t="str">
        <x:v>Postes | Implantação e retirada por material do PEP</x:v>
      </x:c>
      <x:c r="E1" s="4" t="str">
        <x:v>Postes | Implantação e retirada por material do PEP</x:v>
      </x:c>
      <x:c r="F1" s="4" t="str">
        <x:v>Postes | Implantação e retirada por material do PEP</x:v>
      </x:c>
      <x:c r="G1" s="4" t="str">
        <x:v>Postes | Implantação e retirada por material do PEP</x:v>
      </x:c>
      <x:c r="H1" s="4" t="str">
        <x:v>Postes | Implantação e retirada por material do PEP</x:v>
      </x:c>
      <x:c r="I1" s="4" t="str">
        <x:v>Postes | Implantação e retirada por material do PEP</x:v>
      </x:c>
      <x:c r="J1" s="4" t="str">
        <x:v>Postes | Implantação e retirada por material do PEP</x:v>
      </x:c>
      <x:c r="K1" s="4" t="str">
        <x:v>Postes | Implantação e retirada por material do PEP</x:v>
      </x:c>
      <x:c r="L1" s="4" t="str">
        <x:v>Postes | Implantação e retirada por material do PEP</x:v>
      </x:c>
      <x:c r="M1" s="4" t="str">
        <x:v>Postes | Implantação e retirada por material do PEP</x:v>
      </x:c>
      <x:c r="N1" s="4" t="str">
        <x:v>Postes | Implantação e retirada por material do PEP</x:v>
      </x:c>
      <x:c r="O1" s="4" t="str">
        <x:v>Postes | Implantação e retirada por material do PEP</x:v>
      </x:c>
      <x:c r="P1" s="4" t="str">
        <x:v>Postes | Implantação e retirada por material do PEP</x:v>
      </x:c>
      <x:c r="Q1" s="4" t="str">
        <x:v>Postes | Implantação e retirada por material do PEP</x:v>
      </x:c>
      <x:c r="R1" s="4" t="str">
        <x:v>Postes | Implantação e retirada por material do PEP</x:v>
      </x:c>
      <x:c r="S1" s="4" t="str">
        <x:v>Postes | Implantação e retirada por material do PEP</x:v>
      </x:c>
    </x:row>
    <x:row r="2" ht="32" customHeight="1">
      <x:c r="A2" s="13" t="str">
        <x:v>Na implantação, o PEP .D fica fora do investimento. Na retirada, seu saldo negativo identifica a sucata; ausências usam o mix observado sem alterar a quantidade faturada.</x:v>
      </x:c>
      <x:c r="B2" s="14" t="str">
        <x:v>Na implantação, o PEP .D fica fora do investimento. Na retirada, seu saldo negativo identifica a sucata; ausências usam o mix observado sem alterar a quantidade faturada.</x:v>
      </x:c>
      <x:c r="C2" s="14" t="str">
        <x:v>Na implantação, o PEP .D fica fora do investimento. Na retirada, seu saldo negativo identifica a sucata; ausências usam o mix observado sem alterar a quantidade faturada.</x:v>
      </x:c>
      <x:c r="D2" s="14" t="str">
        <x:v>Na implantação, o PEP .D fica fora do investimento. Na retirada, seu saldo negativo identifica a sucata; ausências usam o mix observado sem alterar a quantidade faturada.</x:v>
      </x:c>
      <x:c r="E2" s="14" t="str">
        <x:v>Na implantação, o PEP .D fica fora do investimento. Na retirada, seu saldo negativo identifica a sucata; ausências usam o mix observado sem alterar a quantidade faturada.</x:v>
      </x:c>
      <x:c r="F2" s="14" t="str">
        <x:v>Na implantação, o PEP .D fica fora do investimento. Na retirada, seu saldo negativo identifica a sucata; ausências usam o mix observado sem alterar a quantidade faturada.</x:v>
      </x:c>
      <x:c r="G2" s="14" t="str">
        <x:v>Na implantação, o PEP .D fica fora do investimento. Na retirada, seu saldo negativo identifica a sucata; ausências usam o mix observado sem alterar a quantidade faturada.</x:v>
      </x:c>
      <x:c r="H2" s="14" t="str">
        <x:v>Na implantação, o PEP .D fica fora do investimento. Na retirada, seu saldo negativo identifica a sucata; ausências usam o mix observado sem alterar a quantidade faturada.</x:v>
      </x:c>
      <x:c r="I2" s="14" t="str">
        <x:v>Na implantação, o PEP .D fica fora do investimento. Na retirada, seu saldo negativo identifica a sucata; ausências usam o mix observado sem alterar a quantidade faturada.</x:v>
      </x:c>
      <x:c r="J2" s="14" t="str">
        <x:v>Na implantação, o PEP .D fica fora do investimento. Na retirada, seu saldo negativo identifica a sucata; ausências usam o mix observado sem alterar a quantidade faturada.</x:v>
      </x:c>
      <x:c r="K2" s="14" t="str">
        <x:v>Na implantação, o PEP .D fica fora do investimento. Na retirada, seu saldo negativo identifica a sucata; ausências usam o mix observado sem alterar a quantidade faturada.</x:v>
      </x:c>
      <x:c r="L2" s="14" t="str">
        <x:v>Na implantação, o PEP .D fica fora do investimento. Na retirada, seu saldo negativo identifica a sucata; ausências usam o mix observado sem alterar a quantidade faturada.</x:v>
      </x:c>
      <x:c r="M2" s="14" t="str">
        <x:v>Na implantação, o PEP .D fica fora do investimento. Na retirada, seu saldo negativo identifica a sucata; ausências usam o mix observado sem alterar a quantidade faturada.</x:v>
      </x:c>
      <x:c r="N2" s="14" t="str">
        <x:v>Na implantação, o PEP .D fica fora do investimento. Na retirada, seu saldo negativo identifica a sucata; ausências usam o mix observado sem alterar a quantidade faturada.</x:v>
      </x:c>
      <x:c r="O2" s="14" t="str">
        <x:v>Na implantação, o PEP .D fica fora do investimento. Na retirada, seu saldo negativo identifica a sucata; ausências usam o mix observado sem alterar a quantidade faturada.</x:v>
      </x:c>
      <x:c r="P2" s="14" t="str">
        <x:v>Na implantação, o PEP .D fica fora do investimento. Na retirada, seu saldo negativo identifica a sucata; ausências usam o mix observado sem alterar a quantidade faturada.</x:v>
      </x:c>
      <x:c r="Q2" s="14" t="str">
        <x:v>Na implantação, o PEP .D fica fora do investimento. Na retirada, seu saldo negativo identifica a sucata; ausências usam o mix observado sem alterar a quantidade faturada.</x:v>
      </x:c>
      <x:c r="R2" s="14" t="str">
        <x:v>Na implantação, o PEP .D fica fora do investimento. Na retirada, seu saldo negativo identifica a sucata; ausências usam o mix observado sem alterar a quantidade faturada.</x:v>
      </x:c>
      <x:c r="S2" s="15" t="str">
        <x:v>Na implantação, o PEP .D fica fora do investimento. Na retirada, seu saldo negativo identifica a sucata; ausências usam o mix observado sem alterar a quantidade faturada.</x:v>
      </x:c>
    </x:row>
    <x:row r="4" ht="24" customHeight="1">
      <x:c r="A4" s="64" t="str">
        <x:v>EFEITO DA CLASSIFICAÇÃO POR MATERIAL</x:v>
      </x:c>
      <x:c r="B4" s="65" t="str">
        <x:v>EFEITO DA CLASSIFICAÇÃO POR MATERIAL</x:v>
      </x:c>
      <x:c r="C4" s="65" t="str">
        <x:v>EFEITO DA CLASSIFICAÇÃO POR MATERIAL</x:v>
      </x:c>
      <x:c r="D4" s="65" t="str">
        <x:v>EFEITO DA CLASSIFICAÇÃO POR MATERIAL</x:v>
      </x:c>
      <x:c r="E4" s="65" t="str">
        <x:v>EFEITO DA CLASSIFICAÇÃO POR MATERIAL</x:v>
      </x:c>
      <x:c r="F4" s="65" t="str">
        <x:v>EFEITO DA CLASSIFICAÇÃO POR MATERIAL</x:v>
      </x:c>
      <x:c r="G4" s="65" t="str">
        <x:v>EFEITO DA CLASSIFICAÇÃO POR MATERIAL</x:v>
      </x:c>
      <x:c r="H4" s="66" t="str">
        <x:v>EFEITO DA CLASSIFICAÇÃO POR MATERIAL</x:v>
      </x:c>
      <x:c r="J4" s="27" t="str">
        <x:v>COBERTURA</x:v>
      </x:c>
      <x:c r="K4" s="28" t="str">
        <x:v>PEPs VALIDADOS</x:v>
      </x:c>
      <x:c r="L4" s="28" t="str">
        <x:v>PEPs PENDENTES</x:v>
      </x:c>
      <x:c r="M4" s="29" t="str">
        <x:v>POSTES PENDENTES</x:v>
      </x:c>
      <x:c r="N4" s="48" t="str">
        <x:v>RETIRADA | MADEIRA, CONCRETO E FIBRA</x:v>
      </x:c>
      <x:c r="O4" s="49" t="str">
        <x:v>RETIRADA | MADEIRA, CONCRETO E FIBRA</x:v>
      </x:c>
      <x:c r="P4" s="49" t="str">
        <x:v>RETIRADA | MADEIRA, CONCRETO E FIBRA</x:v>
      </x:c>
      <x:c r="Q4" s="49" t="str">
        <x:v>RETIRADA | MADEIRA, CONCRETO E FIBRA</x:v>
      </x:c>
      <x:c r="R4" s="49" t="str">
        <x:v>RETIRADA | MADEIRA, CONCRETO E FIBRA</x:v>
      </x:c>
      <x:c r="S4" s="50" t="str">
        <x:v>RETIRADA | MADEIRA, CONCRETO E FIBRA</x:v>
      </x:c>
    </x:row>
    <x:row r="5" ht="30" customHeight="1">
      <x:c r="A5" s="27" t="str">
        <x:v>ETAPA</x:v>
      </x:c>
      <x:c r="B5" s="28" t="str">
        <x:v>POSTES DE CONCRETO</x:v>
      </x:c>
      <x:c r="C5" s="28" t="str">
        <x:v>POSTES DE FIBRA</x:v>
      </x:c>
      <x:c r="D5" s="28" t="str">
        <x:v>TOTAL DE POSTES</x:v>
      </x:c>
      <x:c r="E5" s="29" t="str">
        <x:v>DELTA DE QUANTIDADE</x:v>
      </x:c>
      <x:c r="J5" s="169" t="n">
        <x:v>1</x:v>
      </x:c>
      <x:c r="K5" s="170" t="n">
        <x:v>4812</x:v>
      </x:c>
      <x:c r="L5" s="170" t="n">
        <x:v>0</x:v>
      </x:c>
      <x:c r="M5" s="170" t="n">
        <x:v>0</x:v>
      </x:c>
      <x:c r="N5" s="27" t="str">
        <x:v>MATERIAL</x:v>
      </x:c>
      <x:c r="O5" s="28" t="str">
        <x:v>ANTES</x:v>
      </x:c>
      <x:c r="P5" s="28" t="str">
        <x:v>AGORA</x:v>
      </x:c>
      <x:c r="Q5" s="28" t="str">
        <x:v>DIFERENÇA</x:v>
      </x:c>
      <x:c r="R5" s="28" t="str">
        <x:v>BASE DIRETA</x:v>
      </x:c>
      <x:c r="S5" s="29" t="str">
        <x:v>BASE INFERIDA</x:v>
      </x:c>
    </x:row>
    <x:row r="6">
      <x:c r="A6" s="164" t="str">
        <x:v>ANTES | DE/PARA POR COMPRIMENTO</x:v>
      </x:c>
      <x:c r="B6" s="165" t="n">
        <x:v>11769</x:v>
      </x:c>
      <x:c r="C6" s="165" t="n">
        <x:v>5</x:v>
      </x:c>
      <x:c r="D6" s="165" t="n">
        <x:f>B6+C6</x:f>
        <x:v>11774</x:v>
      </x:c>
      <x:c r="E6" s="165" t="n">
        <x:f>D6-D6</x:f>
        <x:v>0</x:v>
      </x:c>
      <x:c r="N6" s="126" t="str">
        <x:v>MADEIRA</x:v>
      </x:c>
      <x:c r="O6" s="174" t="n">
        <x:v>0</x:v>
      </x:c>
      <x:c r="P6" s="174" t="n">
        <x:v>7476.132021</x:v>
      </x:c>
      <x:c r="Q6" s="174" t="n">
        <x:v>7476.132021</x:v>
      </x:c>
      <x:c r="R6" s="174" t="n">
        <x:v>897.52742</x:v>
      </x:c>
      <x:c r="S6" s="174" t="n">
        <x:v>6578.604601</x:v>
      </x:c>
    </x:row>
    <x:row r="7">
      <x:c r="A7" s="166" t="str">
        <x:v>AGORA | MATERIAL DO PEP</x:v>
      </x:c>
      <x:c r="B7" s="167" t="n">
        <x:v>7752.915673</x:v>
      </x:c>
      <x:c r="C7" s="167" t="n">
        <x:v>4021.084327</x:v>
      </x:c>
      <x:c r="D7" s="167" t="n">
        <x:f>B7+C7</x:f>
        <x:v>11774</x:v>
      </x:c>
      <x:c r="E7" s="167" t="n">
        <x:f>D7-D6</x:f>
        <x:v>0</x:v>
      </x:c>
      <x:c r="N7" s="172" t="str">
        <x:v>CONCRETO</x:v>
      </x:c>
      <x:c r="O7" s="131" t="n">
        <x:v>417</x:v>
      </x:c>
      <x:c r="P7" s="131" t="n">
        <x:v>538.355512</x:v>
      </x:c>
      <x:c r="Q7" s="131" t="n">
        <x:v>121.35551199999998</x:v>
      </x:c>
      <x:c r="R7" s="131" t="n">
        <x:v>64.47202</x:v>
      </x:c>
      <x:c r="S7" s="131" t="n">
        <x:v>473.883492</x:v>
      </x:c>
    </x:row>
    <x:row r="8">
      <x:c r="N8" s="173" t="str">
        <x:v>FIBRA</x:v>
      </x:c>
      <x:c r="O8" s="132" t="n">
        <x:v>7658</x:v>
      </x:c>
      <x:c r="P8" s="132" t="n">
        <x:v>60.512467</x:v>
      </x:c>
      <x:c r="Q8" s="132" t="n">
        <x:v>-7597.487533</x:v>
      </x:c>
      <x:c r="R8" s="132" t="n">
        <x:v>7.99959</x:v>
      </x:c>
      <x:c r="S8" s="132" t="n">
        <x:v>52.512877</x:v>
      </x:c>
    </x:row>
    <x:row r="9" ht="34" customHeight="1">
      <x:c r="A9" s="178" t="str">
        <x:v>Implantação: 100,00% dos PEPs classificados. Retirada: 970 postes com evidência direta no .D e 7.105 distribuídos pelo mix observado. O .D não soma faturamento nem produção.</x:v>
      </x:c>
      <x:c r="B9" s="179"/>
      <x:c r="C9" s="179"/>
      <x:c r="D9" s="179"/>
      <x:c r="E9" s="179"/>
      <x:c r="F9" s="179"/>
      <x:c r="G9" s="179"/>
      <x:c r="H9" s="179"/>
      <x:c r="I9" s="179"/>
      <x:c r="J9" s="179"/>
      <x:c r="K9" s="179"/>
      <x:c r="L9" s="179"/>
      <x:c r="M9" s="179"/>
      <x:c r="N9" s="179"/>
      <x:c r="O9" s="179"/>
      <x:c r="P9" s="179"/>
      <x:c r="Q9" s="179"/>
      <x:c r="R9" s="179"/>
      <x:c r="S9" s="180"/>
    </x:row>
    <x:row r="11" ht="30" customHeight="1">
      <x:c r="A11" s="27" t="str">
        <x:v>STATUS DA EVIDÊNCIA</x:v>
      </x:c>
      <x:c r="B11" s="28" t="str">
        <x:v>PEP</x:v>
      </x:c>
      <x:c r="C11" s="28" t="str">
        <x:v>PI</x:v>
      </x:c>
      <x:c r="D11" s="28" t="str">
        <x:v>ÁREA</x:v>
      </x:c>
      <x:c r="E11" s="28" t="str">
        <x:v>SECCIONAL</x:v>
      </x:c>
      <x:c r="F11" s="28" t="str">
        <x:v>MESES</x:v>
      </x:c>
      <x:c r="G11" s="28" t="str">
        <x:v>QTD. FATURADA</x:v>
      </x:c>
      <x:c r="H11" s="28" t="str">
        <x:v>DE/PARA CONCRETO</x:v>
      </x:c>
      <x:c r="I11" s="28" t="str">
        <x:v>DE/PARA FIBRA</x:v>
      </x:c>
      <x:c r="J11" s="28" t="str">
        <x:v>MATERIAL CONCRETO LÍQ.</x:v>
      </x:c>
      <x:c r="K11" s="28" t="str">
        <x:v>MATERIAL FIBRA LÍQ.</x:v>
      </x:c>
      <x:c r="L11" s="28" t="str">
        <x:v>LINHAS DE MATERIAL</x:v>
      </x:c>
      <x:c r="M11" s="28" t="str">
        <x:v>CÓDIGOS 073</x:v>
      </x:c>
      <x:c r="N11" s="28" t="str">
        <x:v>PRINCIPAIS MATERIAIS</x:v>
      </x:c>
      <x:c r="O11" s="28" t="str">
        <x:v>MATERIAL VALIDADO</x:v>
      </x:c>
      <x:c r="P11" s="28" t="str">
        <x:v>QTD. CONCRETO VALIDADA</x:v>
      </x:c>
      <x:c r="Q11" s="28" t="str">
        <x:v>QTD. FIBRA VALIDADA</x:v>
      </x:c>
      <x:c r="R11" s="28" t="str">
        <x:v>OBSERVAÇÃO</x:v>
      </x:c>
      <x:c r="S11" s="29" t="str">
        <x:v>STATUS DO RETORNO</x:v>
      </x:c>
    </x:row>
    <x:row r="12">
      <x:c r="A12" s="182" t="str">
        <x:v>SEM PENDÊNCIAS</x:v>
      </x:c>
      <x:c r="B12" s="182" t="str">
        <x:v>Todos os PEPs de implantação de postes possuem material classificado</x:v>
      </x:c>
      <x:c r="C12" s="182" t="str"/>
      <x:c r="D12" s="182" t="str"/>
      <x:c r="E12" s="182" t="str"/>
      <x:c r="F12" s="182" t="str"/>
      <x:c r="G12" s="182"/>
      <x:c r="H12" s="182"/>
      <x:c r="I12" s="182"/>
      <x:c r="J12" s="182"/>
      <x:c r="K12" s="182"/>
      <x:c r="L12" s="182"/>
      <x:c r="M12" s="182" t="str"/>
      <x:c r="N12" s="182" t="str"/>
      <x:c r="O12" s="182" t="str"/>
      <x:c r="P12" s="182"/>
      <x:c r="Q12" s="182"/>
      <x:c r="R12" s="182" t="str"/>
      <x:c r="S12" s="182" t="str">
        <x:v>CONCLUÍDO</x:v>
      </x:c>
    </x:row>
  </x:sheetData>
  <x:mergeCells>
    <x:mergeCell ref="A1:S1"/>
    <x:mergeCell ref="A2:S2"/>
    <x:mergeCell ref="A4:H4"/>
    <x:mergeCell ref="N4:S4"/>
    <x:mergeCell ref="A9:S9"/>
  </x:mergeCells>
  <x:conditionalFormatting sqref="E6:E7">
    <x:cfRule type="cellIs" dxfId="18" priority="1" operator="greaterThanOrEqual">
      <x:formula>0</x:formula>
    </x:cfRule>
    <x:cfRule type="cellIs" dxfId="19" priority="2" operator="lessThan">
      <x:formula>0</x:formula>
    </x:cfRule>
  </x:conditionalFormatting>
  <x:conditionalFormatting sqref="Q6:Q8">
    <x:cfRule type="cellIs" dxfId="20" priority="3" operator="greaterThanOrEqual">
      <x:formula>0</x:formula>
    </x:cfRule>
    <x:cfRule type="cellIs" dxfId="21" priority="4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32ab03b7afe4bda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2" hidden="0" customWidth="1"/>
    <x:col min="3" max="3" width="28" hidden="0" customWidth="1"/>
    <x:col min="4" max="4" width="68" hidden="0" customWidth="1"/>
    <x:col min="5" max="5" width="46" hidden="0" customWidth="1"/>
    <x:col min="6" max="6" width="16" hidden="0" customWidth="1"/>
  </x:cols>
  <x:sheetData>
    <x:row r="1" ht="36" customHeight="1">
      <x:c r="A1" s="4" t="str">
        <x:v>De/para, premissas e controles</x:v>
      </x:c>
      <x:c r="B1" s="4" t="str">
        <x:v>De/para, premissas e controles</x:v>
      </x:c>
      <x:c r="C1" s="4" t="str">
        <x:v>De/para, premissas e controles</x:v>
      </x:c>
      <x:c r="D1" s="4" t="str">
        <x:v>De/para, premissas e controles</x:v>
      </x:c>
      <x:c r="E1" s="4" t="str">
        <x:v>De/para, premissas e controles</x:v>
      </x:c>
      <x:c r="F1" s="4" t="str">
        <x:v>De/para, premissas e controles</x:v>
      </x:c>
    </x:row>
    <x:row r="2" ht="32" customHeight="1">
      <x:c r="A2" s="13" t="str">
        <x:v>Trilha de auditoria das bases usadas para converter o histórico 073 na proposta de volumetria do caderno novo.</x:v>
      </x:c>
      <x:c r="B2" s="14" t="str">
        <x:v>Trilha de auditoria das bases usadas para converter o histórico 073 na proposta de volumetria do caderno novo.</x:v>
      </x:c>
      <x:c r="C2" s="14" t="str">
        <x:v>Trilha de auditoria das bases usadas para converter o histórico 073 na proposta de volumetria do caderno novo.</x:v>
      </x:c>
      <x:c r="D2" s="14" t="str">
        <x:v>Trilha de auditoria das bases usadas para converter o histórico 073 na proposta de volumetria do caderno novo.</x:v>
      </x:c>
      <x:c r="E2" s="14" t="str">
        <x:v>Trilha de auditoria das bases usadas para converter o histórico 073 na proposta de volumetria do caderno novo.</x:v>
      </x:c>
      <x:c r="F2" s="15" t="str">
        <x:v>Trilha de auditoria das bases usadas para converter o histórico 073 na proposta de volumetria do caderno novo.</x:v>
      </x:c>
    </x:row>
    <x:row r="4" ht="24" customHeight="1">
      <x:c r="A4" s="48" t="str">
        <x:v>FONTES</x:v>
      </x:c>
      <x:c r="B4" s="49" t="str">
        <x:v>FONTES</x:v>
      </x:c>
      <x:c r="C4" s="49" t="str">
        <x:v>FONTES</x:v>
      </x:c>
      <x:c r="D4" s="49" t="str">
        <x:v>FONTES</x:v>
      </x:c>
      <x:c r="E4" s="49" t="str">
        <x:v>FONTES</x:v>
      </x:c>
      <x:c r="F4" s="50" t="str">
        <x:v>FONTES</x:v>
      </x:c>
    </x:row>
    <x:row r="5" ht="30" customHeight="1">
      <x:c r="A5" s="27" t="str">
        <x:v>ITEM</x:v>
      </x:c>
      <x:c r="B5" s="28" t="str">
        <x:v>ARQUIVO</x:v>
      </x:c>
      <x:c r="C5" s="28" t="str">
        <x:v>PERÍODO / ABA</x:v>
      </x:c>
      <x:c r="D5" s="28" t="str">
        <x:v>HASH SHA-256</x:v>
      </x:c>
      <x:c r="E5" s="28" t="str">
        <x:v>PAPEL NO MODELO</x:v>
      </x:c>
      <x:c r="F5" s="29" t="str">
        <x:v>STATUS</x:v>
      </x:c>
    </x:row>
    <x:row r="6">
      <x:c r="A6" s="34" t="str">
        <x:v>Histórico faturado</x:v>
      </x:c>
      <x:c r="B6" s="133" t="str">
        <x:v>VALOR_DE_PARA_SUL_FINAL_teste_com_opex.xlsx</x:v>
      </x:c>
      <x:c r="C6" s="133" t="str">
        <x:v>Janeiro a dezembro de 2025</x:v>
      </x:c>
      <x:c r="D6" s="133" t="str">
        <x:v>d17e68a693d340fc3d6eef2600f56c2c97e51d4dcb94b68bf3a11830d8e382b9</x:v>
      </x:c>
      <x:c r="E6" s="133" t="str">
        <x:v>Quantidades e valores 073 de 2025</x:v>
      </x:c>
      <x:c r="F6" s="34" t="str">
        <x:v>OK</x:v>
      </x:c>
    </x:row>
    <x:row r="7">
      <x:c r="A7" s="35" t="str">
        <x:v>Volumetria apresentada</x:v>
      </x:c>
      <x:c r="B7" s="134" t="str">
        <x:v>v4. Anexo IX - Volumetria EQTL 12 meses.xlsx</x:v>
      </x:c>
      <x:c r="C7" s="134" t="str">
        <x:v>Caderno de Serviços 2026</x:v>
      </x:c>
      <x:c r="D7" s="134" t="str">
        <x:v>48a96988fca32361d9a5b10c7e48fc589553bf9bd96bae439f9e06e199bcb222</x:v>
      </x:c>
      <x:c r="E7" s="134" t="str">
        <x:v>Volumes EQTL, preços K1 e cadastro do caderno novo</x:v>
      </x:c>
      <x:c r="F7" s="35" t="str">
        <x:v>OK</x:v>
      </x:c>
    </x:row>
    <x:row r="8">
      <x:c r="A8" s="35" t="str">
        <x:v>Regras #medir</x:v>
      </x:c>
      <x:c r="B8" s="134" t="str">
        <x:v>BASE_DE_PARA.xlsx</x:v>
      </x:c>
      <x:c r="C8" s="134" t="str">
        <x:v>BASE_DE_PARA</x:v>
      </x:c>
      <x:c r="D8" s="134" t="str">
        <x:v>0500e6cf5030785bcf6b9ca47c8b2e723dff0f51d3012999112eb11c419c69bd</x:v>
      </x:c>
      <x:c r="E8" s="134" t="str">
        <x:v>Validação independente dos códigos e fatores do de/para</x:v>
      </x:c>
      <x:c r="F8" s="35" t="str">
        <x:v>OK</x:v>
      </x:c>
    </x:row>
    <x:row r="9">
      <x:c r="A9" s="35" t="str">
        <x:v>Medição validada</x:v>
      </x:c>
      <x:c r="B9" s="134" t="str">
        <x:v>MEDICAO_VALIDADA_ANTIGO_NOVO_2026-06.xlsx</x:v>
      </x:c>
      <x:c r="C9" s="134" t="str">
        <x:v>Antigo x novo · Junho 2026</x:v>
      </x:c>
      <x:c r="D9" s="134" t="str">
        <x:v>87b3cfc3f742344a2837da4ef959ca389be2ef068f1b95054cbf80553e9fe044</x:v>
      </x:c>
      <x:c r="E9" s="134" t="str">
        <x:v>Evidência prática da conversão de serviços</x:v>
      </x:c>
      <x:c r="F9" s="35" t="str">
        <x:v>OK</x:v>
      </x:c>
    </x:row>
    <x:row r="10">
      <x:c r="A10" s="35" t="str">
        <x:v>Material dos postes · histórico</x:v>
      </x:c>
      <x:c r="B10" s="134" t="str">
        <x:v>VALOR_DE_PARA_SUL_FINAL_teste_com_opex.xlsx</x:v>
      </x:c>
      <x:c r="C10" s="134" t="str">
        <x:v>CJI3_EXTRAÇÃO</x:v>
      </x:c>
      <x:c r="D10" s="134" t="str">
        <x:v>d17e68a693d340fc3d6eef2600f56c2c97e51d4dcb94b68bf3a11830d8e382b9</x:v>
      </x:c>
      <x:c r="E10" s="134" t="str">
        <x:v>Evidência exata de concreto e fibra por PEP</x:v>
      </x:c>
      <x:c r="F10" s="35" t="str">
        <x:v>OK</x:v>
      </x:c>
    </x:row>
    <x:row r="11">
      <x:c r="A11" s="36" t="str">
        <x:v>Material dos postes · complemento</x:v>
      </x:c>
      <x:c r="B11" s="135" t="str">
        <x:v>Postes_PEPs_Fibra_concreto.xlsx</x:v>
      </x:c>
      <x:c r="C11" s="135" t="str">
        <x:v>Base complementar</x:v>
      </x:c>
      <x:c r="D11" s="135" t="str">
        <x:v>17c7ba483710c8900070147e580a295424f11f212f5985cdf58e3a2ae8f8797a</x:v>
      </x:c>
      <x:c r="E11" s="135" t="str">
        <x:v>Implantação exclui finais .D; retirada usa somente o saldo de sucata do .D</x:v>
      </x:c>
      <x:c r="F11" s="36" t="str">
        <x:v>OK</x:v>
      </x:c>
    </x:row>
    <x:row r="12" ht="24" customHeight="1">
      <x:c r="A12" s="48" t="str">
        <x:v>CONTROLES DO MODELO</x:v>
      </x:c>
      <x:c r="B12" s="49" t="str">
        <x:v>CONTROLES DO MODELO</x:v>
      </x:c>
      <x:c r="C12" s="49" t="str">
        <x:v>CONTROLES DO MODELO</x:v>
      </x:c>
      <x:c r="D12" s="49" t="str">
        <x:v>CONTROLES DO MODELO</x:v>
      </x:c>
      <x:c r="E12" s="49" t="str">
        <x:v>CONTROLES DO MODELO</x:v>
      </x:c>
      <x:c r="F12" s="50" t="str">
        <x:v>CONTROLES DO MODELO</x:v>
      </x:c>
    </x:row>
    <x:row r="13" ht="30" customHeight="1">
      <x:c r="A13" s="27" t="str">
        <x:v>CHECK</x:v>
      </x:c>
      <x:c r="B13" s="28" t="str">
        <x:v>RESULTADO</x:v>
      </x:c>
      <x:c r="C13" s="28" t="str">
        <x:v>REFERÊNCIA</x:v>
      </x:c>
      <x:c r="D13" s="28" t="str">
        <x:v>DELTA</x:v>
      </x:c>
      <x:c r="E13" s="28" t="str">
        <x:v>STATUS</x:v>
      </x:c>
      <x:c r="F13" s="29" t="str">
        <x:v>OBSERVAÇÃO</x:v>
      </x:c>
    </x:row>
    <x:row r="14">
      <x:c r="A14" s="34" t="str">
        <x:v>De/para #medir x histórico</x:v>
      </x:c>
      <x:c r="B14" s="34" t="n">
        <x:v>272</x:v>
      </x:c>
      <x:c r="C14" s="34" t="n">
        <x:v>272</x:v>
      </x:c>
      <x:c r="D14" s="34" t="n">
        <x:v>0</x:v>
      </x:c>
      <x:c r="E14" s="34" t="str">
        <x:v>PASS</x:v>
      </x:c>
      <x:c r="F14" s="34" t="str">
        <x:v>Códigos e fatores coincidentes no universo comum</x:v>
      </x:c>
    </x:row>
    <x:row r="15">
      <x:c r="A15" s="35" t="str">
        <x:v>Expansão dos componentes</x:v>
      </x:c>
      <x:c r="B15" s="38" t="n">
        <x:v>252196511.23</x:v>
      </x:c>
      <x:c r="C15" s="38" t="n">
        <x:v>252196511.23</x:v>
      </x:c>
      <x:c r="D15" s="38" t="n">
        <x:v>0</x:v>
      </x:c>
      <x:c r="E15" s="35" t="str">
        <x:v>PASS</x:v>
      </x:c>
      <x:c r="F15" s="35" t="str">
        <x:v>A soma expandida reconcilia com a base histórica</x:v>
      </x:c>
    </x:row>
    <x:row r="16">
      <x:c r="A16" s="35" t="str">
        <x:v>Volumetria EQTL · O&amp;M</x:v>
      </x:c>
      <x:c r="B16" s="38" t="n">
        <x:v>172873192.96</x:v>
      </x:c>
      <x:c r="C16" s="38" t="n">
        <x:v>172873192.96</x:v>
      </x:c>
      <x:c r="D16" s="38" t="n">
        <x:v>0</x:v>
      </x:c>
      <x:c r="E16" s="35" t="str">
        <x:v>PASS</x:v>
      </x:c>
      <x:c r="F16" s="35" t="str">
        <x:v>Detalhe por serviço reconcilia com o consolidado</x:v>
      </x:c>
    </x:row>
    <x:row r="17">
      <x:c r="A17" s="35" t="str">
        <x:v>Volumetria EQTL · STC</x:v>
      </x:c>
      <x:c r="B17" s="38" t="n">
        <x:v>134851557.4</x:v>
      </x:c>
      <x:c r="C17" s="38" t="n">
        <x:v>134851557.4</x:v>
      </x:c>
      <x:c r="D17" s="38" t="n">
        <x:v>0</x:v>
      </x:c>
      <x:c r="E17" s="35" t="str">
        <x:v>PASS</x:v>
      </x:c>
      <x:c r="F17" s="35" t="str">
        <x:v>Detalhe por serviço reconcilia com o consolidado</x:v>
      </x:c>
    </x:row>
    <x:row r="18">
      <x:c r="A18" s="35" t="str">
        <x:v>Quantidade de postes antes x depois</x:v>
      </x:c>
      <x:c r="B18" s="131" t="n">
        <x:v>11774</x:v>
      </x:c>
      <x:c r="C18" s="131" t="n">
        <x:v>11774</x:v>
      </x:c>
      <x:c r="D18" s="131" t="n">
        <x:v>0</x:v>
      </x:c>
      <x:c r="E18" s="35" t="str">
        <x:v>PASS</x:v>
      </x:c>
      <x:c r="F18" s="35" t="str">
        <x:v>A correção muda somente o material; a quantidade total permanece igual</x:v>
      </x:c>
    </x:row>
    <x:row r="19">
      <x:c r="A19" s="36" t="str">
        <x:v>Quantidade de retiradas antes x depois</x:v>
      </x:c>
      <x:c r="B19" s="132" t="n">
        <x:v>8075</x:v>
      </x:c>
      <x:c r="C19" s="132" t="n">
        <x:v>8075</x:v>
      </x:c>
      <x:c r="D19" s="132" t="n">
        <x:v>0</x:v>
      </x:c>
      <x:c r="E19" s="36" t="str">
        <x:v>PASS</x:v>
      </x:c>
      <x:c r="F19" s="36" t="str">
        <x:v>O saldo do PEP .D identifica o material; inferência preserva o volume total</x:v>
      </x:c>
    </x:row>
    <x:row r="20" ht="24" customHeight="1">
      <x:c r="A20" s="48" t="str">
        <x:v>PREMISSAS PRINCIPAIS</x:v>
      </x:c>
      <x:c r="B20" s="49" t="str">
        <x:v>PREMISSAS PRINCIPAIS</x:v>
      </x:c>
      <x:c r="C20" s="49" t="str">
        <x:v>PREMISSAS PRINCIPAIS</x:v>
      </x:c>
      <x:c r="D20" s="49" t="str">
        <x:v>PREMISSAS PRINCIPAIS</x:v>
      </x:c>
      <x:c r="E20" s="49" t="str">
        <x:v>PREMISSAS PRINCIPAIS</x:v>
      </x:c>
      <x:c r="F20" s="50" t="str">
        <x:v>PREMISSAS PRINCIPAIS</x:v>
      </x:c>
    </x:row>
    <x:row r="21" ht="50" customHeight="1">
      <x:c r="A21" s="188" t="str">
        <x:v>Regra de volume</x:v>
      </x:c>
      <x:c r="B21" s="133" t="str">
        <x:v>Quantidades históricas de cada serviço 073 convertidas pelos fatores do de/para e agregadas nas linhas do caderno novo; postes respeitam o material identificado e transformadores trifásicos distinguem serviço simples de estrutura completa</x:v>
      </x:c>
    </x:row>
    <x:row r="22" ht="50" customHeight="1">
      <x:c r="A22" s="189" t="str">
        <x:v>Regra de preço</x:v>
      </x:c>
      <x:c r="B22" s="134" t="str">
        <x:v>Preço unitário K 1 do Anexo IX atual; na ausência da linha, preço do de/para histórico identificado em auditoria</x:v>
      </x:c>
    </x:row>
    <x:row r="23" ht="50" customHeight="1">
      <x:c r="A23" s="189" t="str">
        <x:v>Regra do K</x:v>
      </x:c>
      <x:c r="B23" s="134" t="str">
        <x:v>K = valor histórico 073 elegível dividido pelo valor da volumetria SETUP no caderno novo a K 1</x:v>
      </x:c>
    </x:row>
    <x:row r="24" ht="50" customHeight="1">
      <x:c r="A24" s="189" t="str">
        <x:v>Alocação do 073</x:v>
      </x:c>
      <x:c r="B24" s="134" t="str">
        <x:v>Quando um serviço 073 gera mais de uma linha nova, o valor 073 é alocado proporcionalmente ao valor K 1 dos componentes apenas para leitura por código; o K consolidado usa o total histórico integral</x:v>
      </x:c>
    </x:row>
    <x:row r="25" ht="50" customHeight="1">
      <x:c r="A25" s="189" t="str">
        <x:v>Processos neutros</x:v>
      </x:c>
      <x:c r="B25" s="134" t="str">
        <x:v>PERDAS e DISPONIBILIDADE permanecem informativas e não compõem o K de produção; a disponibilidade é demonstrada separadamente entre O&amp;M e STC</x:v>
      </x:c>
    </x:row>
    <x:row r="26" ht="50" customHeight="1">
      <x:c r="A26" s="189" t="str">
        <x:v>Material dos postes</x:v>
      </x:c>
      <x:c r="B26" s="134" t="str">
        <x:v>Na implantação, a validação operacional tem prioridade e o PEP .D permanece excluído. Na retirada, o saldo negativo de postes no .D identifica a sucata retirada sem acrescentar faturamento; ausências usam o mix observado por código 073 ou, quando a amostra é pequena, o mix global</x:v>
      </x:c>
    </x:row>
    <x:row r="27" ht="50" customHeight="1">
      <x:c r="A27" s="189" t="str">
        <x:v>Transformadores 3F</x:v>
      </x:c>
      <x:c r="B27" s="134" t="str">
        <x:v>O código simples é usado quando não há kit completo comprovado. TR CP exige, no mesmo PEP e mês, uma linha 073 específica de acessórios trifásicos ou a presença conjunta de para-raio, chave e cruzeta; instalação e retirada seguem a mesma classificação</x:v>
      </x:c>
    </x:row>
    <x:row r="28" ht="50" customHeight="1">
      <x:c r="A28" s="190" t="str">
        <x:v>Atualização UTC</x:v>
      </x:c>
      <x:c r="B28" s="135" t="str">
        <x:v>Gerado em 2026-09-02 19:43:58.602344 UTC</x:v>
      </x:c>
    </x:row>
  </x:sheetData>
  <x:mergeCells>
    <x:mergeCell ref="A1:F1"/>
    <x:mergeCell ref="A2:F2"/>
    <x:mergeCell ref="A4:F4"/>
    <x:mergeCell ref="A12:F12"/>
    <x:mergeCell ref="A20:F20"/>
  </x:mergeCells>
  <x:conditionalFormatting sqref="E14:E19">
    <x:cfRule type="containsText" dxfId="22" priority="1" operator="containsText" text="PASS"/>
    <x:cfRule type="containsText" dxfId="23" priority="2" operator="containsText" text="FAIL"/>
  </x:conditionalFormatting>
  <x:pageMargins left="0.7" right="0.7" top="0.75" bottom="0.75" header="0.3" footer="0.3"/>
</x:worksheet>
</file>